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lledactonvale-my.sharepoint.com/personal/maryse_hamel_ville_actonvale_qc_ca/Documents/Bureau/"/>
    </mc:Choice>
  </mc:AlternateContent>
  <xr:revisionPtr revIDLastSave="1" documentId="8_{43063BA9-1F6E-4D9F-9B5E-6E293426AC80}" xr6:coauthVersionLast="47" xr6:coauthVersionMax="47" xr10:uidLastSave="{C55EB7D4-DFB9-408B-9FD8-BCB0CFCF7B44}"/>
  <bookViews>
    <workbookView xWindow="-19320" yWindow="-120" windowWidth="19440" windowHeight="15000" xr2:uid="{BA222A05-7779-4390-BE89-09626005D9E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6" i="1" l="1"/>
  <c r="D309" i="1"/>
  <c r="D304" i="1"/>
  <c r="D230" i="1"/>
  <c r="D123" i="1"/>
  <c r="D26" i="1"/>
  <c r="D16" i="1"/>
  <c r="D477" i="1"/>
  <c r="D457" i="1"/>
  <c r="D459" i="1"/>
  <c r="D441" i="1"/>
  <c r="D439" i="1"/>
  <c r="D436" i="1"/>
  <c r="D434" i="1"/>
  <c r="D433" i="1"/>
  <c r="D432" i="1"/>
  <c r="D430" i="1"/>
  <c r="D428" i="1"/>
  <c r="D426" i="1"/>
  <c r="D424" i="1"/>
  <c r="D422" i="1"/>
  <c r="D418" i="1"/>
  <c r="D364" i="1"/>
  <c r="D355" i="1"/>
  <c r="D337" i="1"/>
  <c r="D327" i="1"/>
  <c r="D442" i="1" l="1"/>
  <c r="D255" i="1" l="1"/>
  <c r="D173" i="1"/>
  <c r="D157" i="1"/>
  <c r="D466" i="1"/>
  <c r="D460" i="1"/>
  <c r="D454" i="1"/>
  <c r="D446" i="1"/>
  <c r="D419" i="1"/>
  <c r="D402" i="1"/>
  <c r="D393" i="1"/>
  <c r="D342" i="1"/>
  <c r="D329" i="1"/>
  <c r="D320" i="1"/>
  <c r="D310" i="1"/>
  <c r="D307" i="1"/>
  <c r="D301" i="1"/>
  <c r="D297" i="1"/>
  <c r="D293" i="1"/>
  <c r="D277" i="1"/>
  <c r="D273" i="1"/>
  <c r="D247" i="1"/>
  <c r="D242" i="1"/>
  <c r="D231" i="1"/>
  <c r="D228" i="1"/>
  <c r="D214" i="1"/>
  <c r="D205" i="1"/>
  <c r="D150" i="1"/>
  <c r="D144" i="1"/>
  <c r="D135" i="1"/>
  <c r="D129" i="1"/>
  <c r="D108" i="1"/>
  <c r="D104" i="1"/>
  <c r="D93" i="1"/>
  <c r="D39" i="1"/>
  <c r="D35" i="1"/>
  <c r="D23" i="1"/>
  <c r="D18" i="1"/>
  <c r="D201" i="1" l="1"/>
</calcChain>
</file>

<file path=xl/sharedStrings.xml><?xml version="1.0" encoding="utf-8"?>
<sst xmlns="http://schemas.openxmlformats.org/spreadsheetml/2006/main" count="435" uniqueCount="303">
  <si>
    <t>Nom du fournisseur</t>
  </si>
  <si>
    <t>Date de la facture</t>
  </si>
  <si>
    <t>Description</t>
  </si>
  <si>
    <t>Montant de la dépense</t>
  </si>
  <si>
    <t>2BR CONSTRUCTION INC.</t>
  </si>
  <si>
    <t>Rs.2023-06-233 Réfection enveloppe et accès Biblio</t>
  </si>
  <si>
    <t>ASSOCIATION DE SOCCER MINEUR D' ACTON VALE</t>
  </si>
  <si>
    <t>CARRIERE ACTON VALE LTEE</t>
  </si>
  <si>
    <t>COOPTEL COOP DE TELECOMMUNICATION</t>
  </si>
  <si>
    <t>FILTRUM CONSTRUCTION</t>
  </si>
  <si>
    <t>HYDRO-QUEBEC</t>
  </si>
  <si>
    <t>Électricité - Compte #299 000 908 119</t>
  </si>
  <si>
    <t>Électricité - Compte #299 000 908 168</t>
  </si>
  <si>
    <t>Électricité - Compte #299 049 200 551</t>
  </si>
  <si>
    <t>Électricité - Compte #299 098 765 355</t>
  </si>
  <si>
    <t xml:space="preserve">J.U. HOULE LIMITEE </t>
  </si>
  <si>
    <t xml:space="preserve">MINES SELEINE </t>
  </si>
  <si>
    <t>MUNICIPALITE REGIONALE DE COMTE D'ACTON</t>
  </si>
  <si>
    <t>REGIE INTERMUNICIPALE D'ACTON ET DES MASKOUTAINS</t>
  </si>
  <si>
    <t>BENEVA INC.</t>
  </si>
  <si>
    <t>BFL CANADA RISQUES ET ASSURANCES INC.</t>
  </si>
  <si>
    <t>C.M.P. MAYER INC.</t>
  </si>
  <si>
    <t>6 bunkers incendie starfield</t>
  </si>
  <si>
    <t>Inscriptions &amp; Subventions - Saison Été 2024</t>
  </si>
  <si>
    <t>Rs.2024-12-453/Renouv.assurance automobile 2024-2025</t>
  </si>
  <si>
    <t xml:space="preserve">Pierres concassées - Rue Bernier </t>
  </si>
  <si>
    <t xml:space="preserve">Pierres concassées pour rue Bernier  </t>
  </si>
  <si>
    <t xml:space="preserve">Pierres concassées rue Bernier </t>
  </si>
  <si>
    <t>Entretiens des routes en gravier</t>
  </si>
  <si>
    <t>Entretien des rues et trottoirs</t>
  </si>
  <si>
    <t>Pierre concassée pour rue Champagne TP23-CHAMPAGNE</t>
  </si>
  <si>
    <t>Pierre concassée rue Champagne TP23-CHAMPAGNE</t>
  </si>
  <si>
    <t>Gravier pour réparation route et sel de déglacage</t>
  </si>
  <si>
    <t>Réparation routes gravier (4e rang + Laliberté)</t>
  </si>
  <si>
    <t>Gravier pour réparation routes diverses</t>
  </si>
  <si>
    <t xml:space="preserve">D.P.S. TRANSPORT INC. </t>
  </si>
  <si>
    <t xml:space="preserve">FERME JEAN-FRANÇOIS MARTIN INC. </t>
  </si>
  <si>
    <t>Rs.2023-07-271 Contrat pour ajout supressuer d'air</t>
  </si>
  <si>
    <t>Rs.2023-03-109 - Réparation soufflante (soumission</t>
  </si>
  <si>
    <t>Rs.2023-03-127 - Éclairage du terrain de pétaque -</t>
  </si>
  <si>
    <t>4 luminaires extra (terrain pétanque)</t>
  </si>
  <si>
    <t>Rs.2024-07-292-Projecteurs, visières, étriers, las</t>
  </si>
  <si>
    <t>Installation + réparation luminaires stade</t>
  </si>
  <si>
    <t>Trouble transfert switch PP eaux brutes</t>
  </si>
  <si>
    <t>Entée électrique pour le nouveau cabanon épuration</t>
  </si>
  <si>
    <t xml:space="preserve">GROUPE DOMISA INC. </t>
  </si>
  <si>
    <t>Rs.2023-02-084 -Service Camp de jour Été 2024+Serv</t>
  </si>
  <si>
    <t xml:space="preserve">INDUSTRIES LAFLEUR INC. </t>
  </si>
  <si>
    <t>Rs.2022-09-375-(1) Camion-unité d'urgence neuf 2024</t>
  </si>
  <si>
    <t>Quincaillerie pour l'aqueducs et arrêt de bordure</t>
  </si>
  <si>
    <t>Coude 22 1/2 pour aqueduc de 10 pcs</t>
  </si>
  <si>
    <t>Coude 22 1/2 pcs pour l'aqueduc</t>
  </si>
  <si>
    <t>Coude PVC C900 pour aqueduc</t>
  </si>
  <si>
    <t>Borne fontaine (inventaire)</t>
  </si>
  <si>
    <t xml:space="preserve">Quincaillerie pour le réseau sanitaires </t>
  </si>
  <si>
    <t>BF et accessoires rue Bonin motel industriel</t>
  </si>
  <si>
    <t>JAVEL BOIS-FRANCS INC</t>
  </si>
  <si>
    <t>2611 L hypochlorite filtration</t>
  </si>
  <si>
    <t xml:space="preserve">2462 L hypochlorite </t>
  </si>
  <si>
    <t>2655L hypochlorite</t>
  </si>
  <si>
    <t>3247L hypochlorite</t>
  </si>
  <si>
    <t>2375 L hypochlorite filtration</t>
  </si>
  <si>
    <t>3014 L hypochlorite filtration</t>
  </si>
  <si>
    <t>2569 L hypochlorite filtration</t>
  </si>
  <si>
    <t>2517 litres hypochlorite filtration</t>
  </si>
  <si>
    <t>2735 Litres hypochlorite</t>
  </si>
  <si>
    <t>2452 L hypochlorite</t>
  </si>
  <si>
    <t>2500L hypochlorite filtration</t>
  </si>
  <si>
    <t xml:space="preserve">JEAN LECLERC EXCAVATION INC. </t>
  </si>
  <si>
    <t>Rs.2024-02-079 - Fourniture et installation de bordures moulées</t>
  </si>
  <si>
    <t xml:space="preserve">KEMIRA WATER SOLUTIONS CANADA INC. </t>
  </si>
  <si>
    <t>Rs.2022-06-267 23870 kg Pax-XL8</t>
  </si>
  <si>
    <t>14820 kg Pax-xl8</t>
  </si>
  <si>
    <t>Rs.2022-06-267 23660 kg Pax-XL8 filtration</t>
  </si>
  <si>
    <t>28160 kg sulfate ferrique épuration</t>
  </si>
  <si>
    <t>19740 kg Pax-xl8 filtr. Rs 2022-06-267</t>
  </si>
  <si>
    <t>Rs.2022-06-267 - 23600 KG Pax-xl8 filtration</t>
  </si>
  <si>
    <t>19790 kg Pax-XL8</t>
  </si>
  <si>
    <t>28 210 kg sulfate ferrique épuration</t>
  </si>
  <si>
    <t>23 640 KG PAX-XL8</t>
  </si>
  <si>
    <t>LES ENTREPRISES MICHAUDVILLE INC.</t>
  </si>
  <si>
    <t>HM22-Bernier - Fardier transport machineries lourd</t>
  </si>
  <si>
    <t>Équipe d'installation pour infrastructures HM22-BE</t>
  </si>
  <si>
    <t xml:space="preserve">LES PRODUCTIONS ARTISTIQUES DE LA REGION D'ACTON </t>
  </si>
  <si>
    <t xml:space="preserve">LES SERVICES EXP INC. </t>
  </si>
  <si>
    <t>Service technique 2023 Filtration</t>
  </si>
  <si>
    <t>Offre de service automatisation</t>
  </si>
  <si>
    <t>Offre de service automatisation filtration</t>
  </si>
  <si>
    <t>Soutien technique informatique</t>
  </si>
  <si>
    <t>Mandat de surveillance des travaux Rue Bernier</t>
  </si>
  <si>
    <t>MARQUAGE LR INC.</t>
  </si>
  <si>
    <t>Scellement de fissures 2024</t>
  </si>
  <si>
    <t>Sel en vrac pour le déglaçage des rues</t>
  </si>
  <si>
    <t>Sel en vras pour le déglaçage des rues</t>
  </si>
  <si>
    <t xml:space="preserve">Sel en vrac pour le déglaçage des rues </t>
  </si>
  <si>
    <t>Sel d'épandage pour route</t>
  </si>
  <si>
    <t>Sel de déglaçage des rues</t>
  </si>
  <si>
    <t>Sel pour déglaçage des routes</t>
  </si>
  <si>
    <t>Sel de déglacage des routes</t>
  </si>
  <si>
    <t xml:space="preserve">Ministre Des Finances </t>
  </si>
  <si>
    <t>Services de la Sûreté du Québec -  1er Versement 2024</t>
  </si>
  <si>
    <t>Services de la Sûreté du Québec -  2e Versement 2024</t>
  </si>
  <si>
    <t>Quotes-parts Année 2024 - 1er Versement</t>
  </si>
  <si>
    <t>Quotes-parts Année 2024 - 2e Versement</t>
  </si>
  <si>
    <t xml:space="preserve">OMNIBUS REGION D'ACTON - VOLET ADAPTÉ </t>
  </si>
  <si>
    <t xml:space="preserve">PAQUETTE MOTO INC </t>
  </si>
  <si>
    <t xml:space="preserve">PAVAGE DRUMMOND INC. </t>
  </si>
  <si>
    <t>Rs.2024-02-081 Exécution travaux pavage 2024</t>
  </si>
  <si>
    <t xml:space="preserve">PAVAGES MASKA INC. </t>
  </si>
  <si>
    <t>Asphalte pour divers réparations Ville et campagne</t>
  </si>
  <si>
    <t>Réparations nids-poule et rues diverses</t>
  </si>
  <si>
    <t>Réparation nids poule rues diverses</t>
  </si>
  <si>
    <t xml:space="preserve">PG SOLUTIONS INC. </t>
  </si>
  <si>
    <t xml:space="preserve">PLURITEC </t>
  </si>
  <si>
    <t>Contrat matières organiques  - Ajustement 2024</t>
  </si>
  <si>
    <t>Contrat matières organiques  - Verrsement Mai 2024</t>
  </si>
  <si>
    <t>Contrat matières recyclables  - Ajustement 2024</t>
  </si>
  <si>
    <t>Contrat matières recyclables  - Versement Mai 2024</t>
  </si>
  <si>
    <t>Contrat résidus domestiques -  Ajustement 2024</t>
  </si>
  <si>
    <t>Contrat résidus domestiques -  Versement Aout 2024</t>
  </si>
  <si>
    <t>Contrat résidus domestiques -  Versement Juin 2024</t>
  </si>
  <si>
    <t>Contrat résidus domestiques -  Versement Mai 2024</t>
  </si>
  <si>
    <t>Contrat résidus domestiques -  Versement Mars 2024</t>
  </si>
  <si>
    <t xml:space="preserve">RESEAU BIBLIO DE LA MONTEREGIE </t>
  </si>
  <si>
    <t xml:space="preserve">Société De L'assurance Automobile Du Québec </t>
  </si>
  <si>
    <t>SONIC ENERGIES /Rs.2021-11-382 Ctrat 2021-26 Diesel livré gar.mun./Cpt#80090543</t>
  </si>
  <si>
    <t xml:space="preserve">SPA DRUMMOND </t>
  </si>
  <si>
    <t xml:space="preserve">ST-GERMAIN ÉGOUTS ET AQUEDUCS </t>
  </si>
  <si>
    <t>Tuyau pour bassin de rétention (HM22-Bernier)</t>
  </si>
  <si>
    <t>Couverts, cadres et guides TP24-4e avenue</t>
  </si>
  <si>
    <t xml:space="preserve">UNION DES MUNICIPALITES DU QUEBEC </t>
  </si>
  <si>
    <t>Rs.2024-01-013 - Cotisation annuelle 2024</t>
  </si>
  <si>
    <t>VALLEE NICOLE</t>
  </si>
  <si>
    <t>Cours de danse country du 25/09 au 4/12/2024</t>
  </si>
  <si>
    <t>VEOLIA WATER TECHNOLOGIES CANADA INC.</t>
  </si>
  <si>
    <t>FOURNISSEURS AYANT OBTENUS UN (DES) CONTRAT(S) DE + 2 000 $</t>
  </si>
  <si>
    <t>COMPORTANT UNE DÉPENSE TOTALE DE + 25 000 $</t>
  </si>
  <si>
    <t>DÉPENSES DU 1er JANVIER AU 31 DÉCEMBRE 2024</t>
  </si>
  <si>
    <t>Rs.2023-06-233 Réfection enveloppe et accès Bibliothèque municipale</t>
  </si>
  <si>
    <t>Rs.2024-04-188 Contrat pour la réfection de l'enveloppe de la gare</t>
  </si>
  <si>
    <t>Rs.2024-04-165--Assurance protection des élus &amp; frais jur.-Terme 2024-2025</t>
  </si>
  <si>
    <t>Rs.2024-06-249 Assurance 2024-2025 Parc Rouli-Roulant et BMX</t>
  </si>
  <si>
    <t>Rs.2024-07-288 -Renouv.Assurance Cyber Risque du 01/07/24 au 01/07/25</t>
  </si>
  <si>
    <t>Rs.2024-09-345 Ajus. assurance Parc rouli-roulant et BMX 2024-2025</t>
  </si>
  <si>
    <t>Rs.2024-11-413 Ren.Ass.resp.civile atteintes à l'environ-Terme 2024-2025</t>
  </si>
  <si>
    <t xml:space="preserve">Pierre concassée pour l'entretien des chemins des 4e et 5e rangs </t>
  </si>
  <si>
    <t>Pierres concassées pour l'entretien des rues Bonin et Brousseau</t>
  </si>
  <si>
    <t>Pierre Concassée - Ent.ch.gravier (Laliberté, Ricard, Champagne, 4e Rg)</t>
  </si>
  <si>
    <t>Pierre Concassée - Entretien chemin gravier (Laliberté)</t>
  </si>
  <si>
    <t>Pierre concassée - Entretien des chemins de gravier (4e, Laliberté)</t>
  </si>
  <si>
    <t>Pierre concassée - Entretien des chemins de gravier (4e Rg)</t>
  </si>
  <si>
    <t>Pierre concassée - Entretien des chemins de gravier (4e, 5e, Laliberté)</t>
  </si>
  <si>
    <t>Entretien Rtes de Gravier + HM22-Bernier - Infrastructures</t>
  </si>
  <si>
    <t>Entretien Rtes gravier + HM22-Bernier infrastructures</t>
  </si>
  <si>
    <t>Pierre concassée - Travaux d'infrastructure (HM22-Bernier)</t>
  </si>
  <si>
    <t>Pierre Concassée - Travaux infrastructure (HM22-Bernier)</t>
  </si>
  <si>
    <t>HM22-Bernier - Pierres concassées pour infrastructure</t>
  </si>
  <si>
    <t>Pierres concassées pour entretien chemins de gravier</t>
  </si>
  <si>
    <t xml:space="preserve">Pierre concassée pour l'entretien des chemins de gravier </t>
  </si>
  <si>
    <t>pierre concassée pour divers travaux d'infrastructe</t>
  </si>
  <si>
    <t>Empierrement rues Laliberté, McDonald, 4e et 5e rangs</t>
  </si>
  <si>
    <t>Béton projet terrain de pétanque loisirs LO24-Espacevert</t>
  </si>
  <si>
    <t>Pierre concassée projet rue Champagne TP23-CHAMPAGNE</t>
  </si>
  <si>
    <t>Service téléphonie &amp; internet Janv. 2024-Cpte#450-546-2703</t>
  </si>
  <si>
    <t>Service téléphonie &amp; internet Fev. 2024-Cpte#450-546-2703</t>
  </si>
  <si>
    <t>Service téléphonie &amp; internet Mars 2024-Cpte#450-546-2703</t>
  </si>
  <si>
    <t>Service téléphonie &amp; internet Avril 2024-Cpte#450-546-2703</t>
  </si>
  <si>
    <t>Service téléphonie &amp; internet Mai 2024-Cpte#450-546-2703</t>
  </si>
  <si>
    <t>Service téléphonie &amp; internet Juin 2024-Cpte#450-546-2703</t>
  </si>
  <si>
    <t>Service téléphonie &amp; internet Juillet 2024-Cpte#450-546-2703</t>
  </si>
  <si>
    <t>Rs.2022-11-436-Fourn.&amp;Inst.nouv.syst.téléphonique IP</t>
  </si>
  <si>
    <t>Service téléphonie &amp; internet Oct. 2024-Cpte#450-546-2703</t>
  </si>
  <si>
    <t>GOSSELIN ELECTRIQUE INC.</t>
  </si>
  <si>
    <t>Rs.2023-11-396  Quote-part municipale  Année d'opération 2024</t>
  </si>
  <si>
    <t>Asphalte pour divers réparations - ville et campagne</t>
  </si>
  <si>
    <t>Asphalte pour diverses réparations -Ville /campagne</t>
  </si>
  <si>
    <t>Asphalte pour divers travaux de colmatage -Ville campagne</t>
  </si>
  <si>
    <t>Asphalte pour divers réparations (ville et campagne</t>
  </si>
  <si>
    <t>Rs.2023-12-477/Contrat d'entretien &amp; soutien Année 2024-Aurora</t>
  </si>
  <si>
    <t>Rs.2023-12-447/Contrat d'entretien &amp; soutien Année 2024 Accès Cité-UEL</t>
  </si>
  <si>
    <t>Rs.2023-12-447/Contrat d'entretien &amp; soutien Année 2024-Activitek</t>
  </si>
  <si>
    <t>Rs.2023-12-447/Contrat d'entretien &amp; soutien Année 2024-Première Ligne</t>
  </si>
  <si>
    <t>Rs.2023-12-447/Ctrat d'entretien&amp;soutien Année 2024+Mod.Fin-Suite Comptable</t>
  </si>
  <si>
    <t>Rs.2023-12-447/Ctrat d'entretien&amp;soutien Année 2024-Cour Municipale</t>
  </si>
  <si>
    <t>Rs.2023-12-447/Ctrat d'entretien&amp;soutien Année 2024-Gest. Permis&amp;Requ.</t>
  </si>
  <si>
    <t>Rs.2023-10-368-MAJ des shémas d'écoulement réseau d'égout et épuration</t>
  </si>
  <si>
    <t>Rs.2023-04-164-Hon. prof. remplace groupe électo hôtel de ville(méc&amp;élect)</t>
  </si>
  <si>
    <t>Rs.2023-03-132-Serv.prof.en ingénierie remp.surpresseur syst.trait.eau usée</t>
  </si>
  <si>
    <t>Rs.2024-05-214 Services prof.ingénierie modélisation réseaux égouts</t>
  </si>
  <si>
    <t>Rs.2023-04-173 Hon.Prof. ingé. remplacement équip décantation</t>
  </si>
  <si>
    <t>11 vidanges saison régulière</t>
  </si>
  <si>
    <t>Contrat matières organiques  - Verrsement Janvier 2024</t>
  </si>
  <si>
    <t>Contrat matières recyclables  - Versement Janvier 2024</t>
  </si>
  <si>
    <t>Contrat résidus domestiques -  Versement Janvier 2024</t>
  </si>
  <si>
    <t>Frais de gestion des installations septiques 2024-1er vers.</t>
  </si>
  <si>
    <t>Rs.2024-02-043 - Quote-part administrative  - 1e versement Année 2024</t>
  </si>
  <si>
    <t>Contrat matières organiques  - Verrsement Février 2024</t>
  </si>
  <si>
    <t>Contrat matières recyclables  - Versement Février 2024</t>
  </si>
  <si>
    <t>Contrat résidus domestiques -  Versement Février 2024</t>
  </si>
  <si>
    <t>Contrat matières organiques  - Verrsement Mars 2024</t>
  </si>
  <si>
    <t>Contrat matières recyclables  - Versement Mars 2024</t>
  </si>
  <si>
    <t>Quote-part Année 2024-Écocentre St-Hyacinthe &amp; Acton Vale</t>
  </si>
  <si>
    <t>Contrat matières organiques  - Verrsement Avril 2024</t>
  </si>
  <si>
    <t>Contrat matières recyclables  - Versement Avril 2024</t>
  </si>
  <si>
    <t>Contrat résidus domestiques -  Versement Avril 2024</t>
  </si>
  <si>
    <t>Frais de gestion des installations septiques 2024-2e vers.</t>
  </si>
  <si>
    <t>Rs.2024-02-043 - Quote-part administrative  - 2e versement Année 2024</t>
  </si>
  <si>
    <t>Rs.2023-11-429-Achat bacs roulants 2024/100 bruns,100 bleus &amp; 25 noirs</t>
  </si>
  <si>
    <t>Contrat matières organiques  - Verrsement Juin 2024</t>
  </si>
  <si>
    <t>Contrat matières recyclables  - Versement Juin 2024</t>
  </si>
  <si>
    <t>Contrat matières organiques  - Verrsement Juillet 2024</t>
  </si>
  <si>
    <t>Contrat matières recyclables  - Versement Juillet 2024</t>
  </si>
  <si>
    <t>Contrat résidus domestiques -  Versement Juillet 2024</t>
  </si>
  <si>
    <t>Rs.2024-02-043 - Quote-part administrative  - 3e versement Année 2024</t>
  </si>
  <si>
    <t>Contrat matières organiques  - Verrsement Aout 2024</t>
  </si>
  <si>
    <t>Contrat matières recyclables  - Versement Aout 2024</t>
  </si>
  <si>
    <t>515 vidanges saison régulière &amp; 14 déplacements inutiles</t>
  </si>
  <si>
    <t>Contrat matières organiques  - Verrsement Septembre 2024</t>
  </si>
  <si>
    <t>Contrat matières recyclables  - Versement Septembre 2024</t>
  </si>
  <si>
    <t>Contrat résidus domestiques -  Versement Septembre 2024</t>
  </si>
  <si>
    <t>Contrat matières organiques  - Verrsement Octobre 2024</t>
  </si>
  <si>
    <t>Contrat matières recyclables  - Versement Octobre 2024</t>
  </si>
  <si>
    <t>Contrat résidus domestiques -  Versement Octobre 2024</t>
  </si>
  <si>
    <t>Rs.2024-02-043 - Quote-part administrative  - 4e versement Année 2024</t>
  </si>
  <si>
    <t>Contrat matières organiques  - Verrsement Novembre 2024</t>
  </si>
  <si>
    <t>Contrat matières recyclables  - Versement Novembre 2024</t>
  </si>
  <si>
    <t>Contrat résidus domestiques -  Versement Novembre 2024</t>
  </si>
  <si>
    <t>Contrat matières organiques  - Verrsement Décembre 2024</t>
  </si>
  <si>
    <t>Contrat matières recyclables  - Versement Décembre 2024</t>
  </si>
  <si>
    <t>Contrat résidus domestiques -  Versement Décembre 2024</t>
  </si>
  <si>
    <t>Rs.2021-08-262 - Frais d'association Janvier à Mars 2024 / Biblio.Mun.</t>
  </si>
  <si>
    <t>Rs.2021-08-262 - Frais d'exploitation Janvier à Mars 2024 / Biblio.Mun.</t>
  </si>
  <si>
    <t>Rs.2021-08-262 - Frais d'association Avril à Déc. 2024 / Biblio.Mun.</t>
  </si>
  <si>
    <t>Rs.2021-08-262 - Frais d'exploitation Avril à Juin 2024 / Biblio.Mun.</t>
  </si>
  <si>
    <t>Rs.2021-08-262 - Frais d'association ajust. 2024 / Biblio.Mun.</t>
  </si>
  <si>
    <t>Rs.2021-08-262 - Frais d'exploitation Juillet à Sept. 2024 / Biblio.Mun.</t>
  </si>
  <si>
    <t>Rs.2021-08-262 - Frais d'exploitation Oct. à Déc. 2024 / Biblio.Mun.</t>
  </si>
  <si>
    <t>Immatriculation 2024-2025 (40 unités immatr.) - Dossier #31851546</t>
  </si>
  <si>
    <t>Rs.2023-10-382-Essence &amp; Diesel à la pompe du 3/01 au 31/01/24</t>
  </si>
  <si>
    <t>Rs.2023-10-382-Essence &amp; Diesel à la pompe du 1 au 29/02/24</t>
  </si>
  <si>
    <t>Rs.2021-11-382 Ctrat 2021-26 Diesel livré gar.mun./Cpt#80090543</t>
  </si>
  <si>
    <t>Rs.2023-10-382-Essence &amp; Diesel à la pompe du 1 au 31/03/24</t>
  </si>
  <si>
    <t>Rs.2023-10-382-Essence &amp; Diesel à la pompe du 1 au 30/04/24</t>
  </si>
  <si>
    <t>Rs.2023-10-382-Essence &amp; Diesel à la pompe du 1 au 31/05/24</t>
  </si>
  <si>
    <t>Rs.2023-10-382-Essence &amp; Diesel à la pompe du 1 au 30/06/24</t>
  </si>
  <si>
    <t>Rs.2023-10-382-Essence &amp; Diesel à la pompe du 1 au 31/07/24</t>
  </si>
  <si>
    <t>Rs.2023-10-382-Essence &amp; Diesel à la pompe du 1 au 25/08/24</t>
  </si>
  <si>
    <t>Rs.2023-10-382-Essence &amp; Diesel à la pompe du 11/09 au 31/10/24</t>
  </si>
  <si>
    <t>Rs.2022-11-430-Ren.Contrat Serv.Gest.cont.animalier-Année 2024 (Janv.àJuin)</t>
  </si>
  <si>
    <t>Rs.2022-11-430-Ren.Contrat Serv.Gest.cont.animalier-Année 2024 (Juil.àDéc.)</t>
  </si>
  <si>
    <t>Rs.2023-11-436-Contrat fournir des regards sanitaires et pluviaux en béton</t>
  </si>
  <si>
    <t>Formation groupe privé 10/6/24 - contribuer au CCU (6 participants)</t>
  </si>
  <si>
    <t>Rs.2024-02-050-Ass.Gén2024/Q.-P.fonds garantie-Resp.&amp;Biens+Hon.</t>
  </si>
  <si>
    <t>Rs.2024-07-289 Mutuelle prévention SST (coûts Final 2023 + initial 2024)</t>
  </si>
  <si>
    <t>Nouveau controleur SC4500, bris du sc200 labo filtration</t>
  </si>
  <si>
    <t>Commande de produit de laboratoire filtration soumission 24000639</t>
  </si>
  <si>
    <t>Rs.2024-03-122 Analyseur labo épuration et réacteur a cellules</t>
  </si>
  <si>
    <t>Commandes sondes de ph laboratoire Filtration</t>
  </si>
  <si>
    <t>2 Sondes de ph eaux brute/décanté filtration</t>
  </si>
  <si>
    <t>Commande produit de laboratoire usine filtration</t>
  </si>
  <si>
    <t>Commande de produit épuration soumission 24000640</t>
  </si>
  <si>
    <t>Capteur de chlore swan pour filtration, brisé</t>
  </si>
  <si>
    <t>Commande produit de laboratoire 12-07-2024 filtration</t>
  </si>
  <si>
    <t>Contrat de service: Cours de danse country / Hiver 2024</t>
  </si>
  <si>
    <t>Rs.2024-02-083 - Recopiage des lignes de rues déjà existantes</t>
  </si>
  <si>
    <t>Rs.2024-01-020-Ren.ass.resp.civiles du 1/1/24 au 1/1/25</t>
  </si>
  <si>
    <t>Libération de la  retenue 15% - Saison Été 2023</t>
  </si>
  <si>
    <t>Pierres concassées pour divers projets dont rue Bernier</t>
  </si>
  <si>
    <t>Pierre infrastructure 4e avenue, Du Boisé et rue Meunier</t>
  </si>
  <si>
    <t xml:space="preserve">ENERGIR S.E.C. </t>
  </si>
  <si>
    <t>Chauffage</t>
  </si>
  <si>
    <t>Rs.2021-04-135-Ctrat ent.déneig.&amp;déglaç.chaussées 2023-2024 2e vers.</t>
  </si>
  <si>
    <t>Rs.2021-04-135-Ctrat ent.déneig.&amp;déglaç.chaussées 2023-2024 3e vers.</t>
  </si>
  <si>
    <t>Rs.2021-04-135-Ctrat ent.déneig.&amp;déglaç.chaussées 2023-2024 4e vers.</t>
  </si>
  <si>
    <t>Rs.2021-04-135-Ctrat ent.déneig.&amp;déglaç.chaussées 2023-2024 5e vers.</t>
  </si>
  <si>
    <t>Rs.2024-05-232  Location d'une pelle hydrolique HM22-Bernier</t>
  </si>
  <si>
    <t>Rs.2024-02-057-Aide fin.présentation Mardis Chauds Édition 2024</t>
  </si>
  <si>
    <t>Commandite pour la fête Nationale 21/6/2024 par Célébrons ensemble</t>
  </si>
  <si>
    <t>Rs.2024-08-324 - Programmation de "Célébrons Ensemble" 2024</t>
  </si>
  <si>
    <t>Rs.2024-08-325 - Participation financière PARA Année 2024-2025</t>
  </si>
  <si>
    <t>Rs.2023-10-375 - Participation financière PARA Année 2024</t>
  </si>
  <si>
    <t>Rs.2022-04-162-Plans réf.rue d'Acton-plan amén.&amp;serv.sousterrains</t>
  </si>
  <si>
    <t>Rs.2023-06-232-Plans &amp; Devis réfection infr. route Tétreault &amp; McDonald</t>
  </si>
  <si>
    <t>Rs.2023-07-268 Program. nouvel automate et interf. dpér. Usine épuration</t>
  </si>
  <si>
    <t>Rs.2021-05-158 -M.A.J.Plan d'intervention renouv.cond.eau potable,ég.&amp;chaus</t>
  </si>
  <si>
    <t>Ajout M.A.J. Plan d'intervention renouv.cond.eau potable,ég.&amp;chaussées</t>
  </si>
  <si>
    <t>Rs.2024-03-143 - Achat d'une remorque pour la pelle hudraulique</t>
  </si>
  <si>
    <t xml:space="preserve">SERVICE D' ENTRETIEN D BROUSSEAU INC.  </t>
  </si>
  <si>
    <t>Rs.2023-02-049-Ctrat ent.mén./Car.Gén.,Biblio.,H.V.,Cas.Inc.,C.Sportif&amp;Gare Janv.2025</t>
  </si>
  <si>
    <t>Rs.2023-02-049-Ctrat ent.mén./Car.Gén.,Biblio.,H.V.,Cas.Inc.,C.Sportif&amp;Gare Fév.2025</t>
  </si>
  <si>
    <t>Rs.2023-02-049-Ctrat ent.mén./Car.Gén.,Biblio.,H.V.,Cas.Inc.,C.Sportif&amp;Gare Mars2025</t>
  </si>
  <si>
    <t>Rs.2023-02-049-Ctrat ent.mén./Car.Gén.,Biblio.,H.V.,Cas.Inc.,C.Sportif&amp;Gare Avril2025</t>
  </si>
  <si>
    <t>Rs.2023-02-049-Ctrat ent.mén./Car.Gén.,Biblio.,H.V.,Cas.Inc.,C.Sportif&amp;Gare Mai 2025</t>
  </si>
  <si>
    <t>Rs.2023-02-049-Ctrat ent.mén./Car.Gén.,Biblio.,H.V.,Cas.Inc.,C.Sportif&amp;Gare Juin2025</t>
  </si>
  <si>
    <t>Rs.2023-02-049-Ctrat ent.mén./Car.Gén.,Biblio.,H.V.,Cas.Inc.,C.Sportif&amp;Gare Juil.2025</t>
  </si>
  <si>
    <t>Rs.2023-02-049-Ctrat ent.mén./Car.Gén.,Biblio.,H.V.,Cas.Inc.,C.Sportif&amp;Gare Aout2025</t>
  </si>
  <si>
    <t>Rs.2023-02-049-Ctrat ent.mén./Car.Gén.,Biblio.,H.V.,Cas.Inc.,C.Sportif&amp;Gare Sept.2025</t>
  </si>
  <si>
    <t>Rs.2023-02-049-Ctrat ent.mén./Car.Gén.,Biblio.,H.V.,Cas.Inc.,C.Sportif&amp;Gare Oct.2025</t>
  </si>
  <si>
    <t>Rs.2023-02-049-Ctrat ent.mén./Car.Gén.,Biblio.,H.V.,Cas.Inc.,C.Sportif&amp;Gare Nov.2025</t>
  </si>
  <si>
    <t>Rs.2023-02-049-Ctrat ent.mén./Car.Gén.,Biblio.,H.V.,Cas.Inc.,C.Sportif&amp;Gare Déc.2025</t>
  </si>
  <si>
    <t>Rs-2024-07-291 Déneigement et déglacage des chaussée 2024 1er vers.</t>
  </si>
  <si>
    <t>Rs-2024-07-291 Déneigement et déglacage des chaussée 2024 2e vers.</t>
  </si>
  <si>
    <t>Rs.2024-12-485 Renouvellement ass. biens commercial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</si>
</sst>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##,###,###,##0.00\ &quot;$&quot;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6" fillId="33" borderId="10" xfId="0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21" fillId="0" borderId="16" xfId="0" applyFont="1" applyBorder="1"/>
    <xf numFmtId="14" fontId="21" fillId="0" borderId="0" xfId="0" applyNumberFormat="1" applyFont="1"/>
    <xf numFmtId="49" fontId="21" fillId="0" borderId="0" xfId="0" applyNumberFormat="1" applyFont="1"/>
    <xf numFmtId="164" fontId="21" fillId="0" borderId="17" xfId="0" applyNumberFormat="1" applyFont="1" applyBorder="1"/>
    <xf numFmtId="164" fontId="21" fillId="0" borderId="21" xfId="0" applyNumberFormat="1" applyFont="1" applyBorder="1"/>
    <xf numFmtId="0" fontId="21" fillId="0" borderId="19" xfId="0" applyFont="1" applyBorder="1"/>
    <xf numFmtId="0" fontId="21" fillId="0" borderId="20" xfId="0" applyFont="1" applyBorder="1"/>
    <xf numFmtId="164" fontId="22" fillId="0" borderId="18" xfId="0" applyNumberFormat="1" applyFont="1" applyBorder="1"/>
    <xf numFmtId="0" fontId="21" fillId="0" borderId="0" xfId="0" applyFont="1"/>
    <xf numFmtId="164" fontId="22" fillId="0" borderId="17" xfId="0" applyNumberFormat="1" applyFont="1" applyBorder="1"/>
    <xf numFmtId="14" fontId="21" fillId="0" borderId="20" xfId="0" applyNumberFormat="1" applyFont="1" applyBorder="1"/>
    <xf numFmtId="49" fontId="21" fillId="0" borderId="20" xfId="0" applyNumberFormat="1" applyFont="1" applyBorder="1"/>
    <xf numFmtId="164" fontId="22" fillId="0" borderId="18" xfId="1" applyNumberFormat="1" applyFont="1" applyBorder="1"/>
    <xf numFmtId="164" fontId="22" fillId="0" borderId="17" xfId="1" applyNumberFormat="1" applyFont="1" applyBorder="1"/>
    <xf numFmtId="44" fontId="22" fillId="0" borderId="15" xfId="1" applyFont="1" applyBorder="1"/>
    <xf numFmtId="164" fontId="21" fillId="0" borderId="15" xfId="0" applyNumberFormat="1" applyFont="1" applyBorder="1"/>
    <xf numFmtId="164" fontId="22" fillId="0" borderId="18" xfId="1" applyNumberFormat="1" applyFont="1" applyFill="1" applyBorder="1"/>
    <xf numFmtId="164" fontId="22" fillId="0" borderId="22" xfId="1" applyNumberFormat="1" applyFont="1" applyBorder="1"/>
    <xf numFmtId="164" fontId="22" fillId="0" borderId="15" xfId="1" applyNumberFormat="1" applyFont="1" applyBorder="1"/>
    <xf numFmtId="49" fontId="21" fillId="0" borderId="16" xfId="0" applyNumberFormat="1" applyFont="1" applyBorder="1"/>
    <xf numFmtId="164" fontId="21" fillId="0" borderId="17" xfId="1" applyNumberFormat="1" applyFont="1" applyBorder="1"/>
    <xf numFmtId="164" fontId="21" fillId="0" borderId="21" xfId="1" applyNumberFormat="1" applyFont="1" applyBorder="1"/>
    <xf numFmtId="164" fontId="22" fillId="0" borderId="15" xfId="0" applyNumberFormat="1" applyFont="1" applyBorder="1"/>
    <xf numFmtId="0" fontId="21" fillId="0" borderId="13" xfId="0" applyFont="1" applyBorder="1"/>
    <xf numFmtId="164" fontId="22" fillId="0" borderId="15" xfId="1" applyNumberFormat="1" applyFont="1" applyFill="1" applyBorder="1"/>
    <xf numFmtId="49" fontId="21" fillId="34" borderId="0" xfId="0" applyNumberFormat="1" applyFont="1" applyFill="1"/>
    <xf numFmtId="44" fontId="21" fillId="0" borderId="15" xfId="1" applyFont="1" applyBorder="1"/>
    <xf numFmtId="164" fontId="22" fillId="0" borderId="17" xfId="1" applyNumberFormat="1" applyFont="1" applyFill="1" applyBorder="1"/>
    <xf numFmtId="164" fontId="21" fillId="0" borderId="17" xfId="1" applyNumberFormat="1" applyFont="1" applyFill="1" applyBorder="1"/>
    <xf numFmtId="164" fontId="21" fillId="0" borderId="21" xfId="1" applyNumberFormat="1" applyFont="1" applyFill="1" applyBorder="1"/>
    <xf numFmtId="164" fontId="22" fillId="0" borderId="22" xfId="0" applyNumberFormat="1" applyFont="1" applyBorder="1"/>
    <xf numFmtId="0" fontId="21" fillId="0" borderId="14" xfId="0" applyFont="1" applyBorder="1"/>
    <xf numFmtId="0" fontId="18" fillId="0" borderId="0" xfId="0" applyFont="1" applyAlignment="1">
      <alignment horizontal="center"/>
    </xf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Monétaire" xfId="1" builtinId="4"/>
    <cellStyle name="Neutre" xfId="9" builtinId="28" customBuiltin="1"/>
    <cellStyle name="Normal" xfId="0" builtinId="0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23EC6-003A-47FC-9164-13A9E8CCE6FA}">
  <dimension ref="A1:D477"/>
  <sheetViews>
    <sheetView tabSelected="1" workbookViewId="0">
      <selection activeCell="C8" sqref="C8"/>
    </sheetView>
  </sheetViews>
  <sheetFormatPr baseColWidth="10" defaultRowHeight="15" x14ac:dyDescent="0.25"/>
  <cols>
    <col min="1" max="1" width="41.42578125" customWidth="1"/>
    <col min="3" max="3" width="57.85546875" customWidth="1"/>
    <col min="4" max="4" width="13.28515625" customWidth="1"/>
  </cols>
  <sheetData>
    <row r="1" spans="1:4" x14ac:dyDescent="0.25">
      <c r="A1" s="42" t="s">
        <v>135</v>
      </c>
      <c r="B1" s="42"/>
      <c r="C1" s="42"/>
      <c r="D1" s="42"/>
    </row>
    <row r="2" spans="1:4" x14ac:dyDescent="0.25">
      <c r="A2" s="42" t="s">
        <v>136</v>
      </c>
      <c r="B2" s="42"/>
      <c r="C2" s="42"/>
      <c r="D2" s="42"/>
    </row>
    <row r="3" spans="1:4" x14ac:dyDescent="0.25">
      <c r="A3" s="8"/>
      <c r="B3" s="8"/>
      <c r="C3" s="8"/>
      <c r="D3" s="8"/>
    </row>
    <row r="4" spans="1:4" x14ac:dyDescent="0.25">
      <c r="A4" s="42" t="s">
        <v>137</v>
      </c>
      <c r="B4" s="42"/>
      <c r="C4" s="42"/>
      <c r="D4" s="42"/>
    </row>
    <row r="5" spans="1:4" ht="15.75" thickBot="1" x14ac:dyDescent="0.3">
      <c r="A5" s="9"/>
      <c r="B5" s="9"/>
      <c r="C5" s="9"/>
      <c r="D5" s="9"/>
    </row>
    <row r="6" spans="1:4" ht="33" customHeight="1" x14ac:dyDescent="0.25">
      <c r="A6" s="1" t="s">
        <v>0</v>
      </c>
      <c r="B6" s="2" t="s">
        <v>1</v>
      </c>
      <c r="C6" s="3" t="s">
        <v>2</v>
      </c>
      <c r="D6" s="4" t="s">
        <v>3</v>
      </c>
    </row>
    <row r="7" spans="1:4" x14ac:dyDescent="0.25">
      <c r="A7" s="5"/>
      <c r="B7" s="6"/>
      <c r="C7" s="6"/>
      <c r="D7" s="7"/>
    </row>
    <row r="8" spans="1:4" x14ac:dyDescent="0.25">
      <c r="A8" s="10" t="s">
        <v>4</v>
      </c>
      <c r="B8" s="11">
        <v>45299</v>
      </c>
      <c r="C8" s="12" t="s">
        <v>5</v>
      </c>
      <c r="D8" s="13">
        <v>153437.01</v>
      </c>
    </row>
    <row r="9" spans="1:4" x14ac:dyDescent="0.25">
      <c r="A9" s="10"/>
      <c r="B9" s="11">
        <v>45338</v>
      </c>
      <c r="C9" s="12" t="s">
        <v>138</v>
      </c>
      <c r="D9" s="13">
        <v>170134.92</v>
      </c>
    </row>
    <row r="10" spans="1:4" x14ac:dyDescent="0.25">
      <c r="A10" s="10"/>
      <c r="B10" s="11">
        <v>45369</v>
      </c>
      <c r="C10" s="12" t="s">
        <v>138</v>
      </c>
      <c r="D10" s="13">
        <v>319407.44</v>
      </c>
    </row>
    <row r="11" spans="1:4" x14ac:dyDescent="0.25">
      <c r="A11" s="10"/>
      <c r="B11" s="11">
        <v>45408</v>
      </c>
      <c r="C11" s="12" t="s">
        <v>138</v>
      </c>
      <c r="D11" s="13">
        <v>77691.34</v>
      </c>
    </row>
    <row r="12" spans="1:4" x14ac:dyDescent="0.25">
      <c r="A12" s="10"/>
      <c r="B12" s="11">
        <v>45446</v>
      </c>
      <c r="C12" s="12" t="s">
        <v>138</v>
      </c>
      <c r="D12" s="13">
        <v>24862.09</v>
      </c>
    </row>
    <row r="13" spans="1:4" x14ac:dyDescent="0.25">
      <c r="A13" s="10"/>
      <c r="B13" s="11">
        <v>45511</v>
      </c>
      <c r="C13" s="12" t="s">
        <v>139</v>
      </c>
      <c r="D13" s="13">
        <v>12314.51</v>
      </c>
    </row>
    <row r="14" spans="1:4" x14ac:dyDescent="0.25">
      <c r="A14" s="10"/>
      <c r="B14" s="11">
        <v>45532</v>
      </c>
      <c r="C14" s="12" t="s">
        <v>139</v>
      </c>
      <c r="D14" s="13">
        <v>70212.490000000005</v>
      </c>
    </row>
    <row r="15" spans="1:4" x14ac:dyDescent="0.25">
      <c r="A15" s="10"/>
      <c r="B15" s="11">
        <v>45567</v>
      </c>
      <c r="C15" s="12" t="s">
        <v>139</v>
      </c>
      <c r="D15" s="13">
        <v>105824.7</v>
      </c>
    </row>
    <row r="16" spans="1:4" x14ac:dyDescent="0.25">
      <c r="A16" s="10"/>
      <c r="B16" s="11">
        <v>45604</v>
      </c>
      <c r="C16" s="12" t="s">
        <v>139</v>
      </c>
      <c r="D16" s="13">
        <f>44195.61+34023.06</f>
        <v>78218.67</v>
      </c>
    </row>
    <row r="17" spans="1:4" ht="15.75" thickBot="1" x14ac:dyDescent="0.3">
      <c r="A17" s="10"/>
      <c r="B17" s="11">
        <v>45628</v>
      </c>
      <c r="C17" s="12" t="s">
        <v>139</v>
      </c>
      <c r="D17" s="14">
        <v>2624.69</v>
      </c>
    </row>
    <row r="18" spans="1:4" x14ac:dyDescent="0.25">
      <c r="A18" s="15"/>
      <c r="B18" s="16"/>
      <c r="C18" s="16"/>
      <c r="D18" s="17">
        <f>SUM(D8:D17)</f>
        <v>1014727.86</v>
      </c>
    </row>
    <row r="19" spans="1:4" x14ac:dyDescent="0.25">
      <c r="A19" s="10"/>
      <c r="B19" s="18"/>
      <c r="C19" s="18"/>
      <c r="D19" s="19"/>
    </row>
    <row r="20" spans="1:4" x14ac:dyDescent="0.25">
      <c r="A20" s="10" t="s">
        <v>6</v>
      </c>
      <c r="B20" s="11">
        <v>45449</v>
      </c>
      <c r="C20" s="12" t="s">
        <v>266</v>
      </c>
      <c r="D20" s="13">
        <v>16515</v>
      </c>
    </row>
    <row r="21" spans="1:4" x14ac:dyDescent="0.25">
      <c r="A21" s="10"/>
      <c r="B21" s="11">
        <v>45478</v>
      </c>
      <c r="C21" s="12" t="s">
        <v>23</v>
      </c>
      <c r="D21" s="13">
        <v>50290</v>
      </c>
    </row>
    <row r="22" spans="1:4" ht="15.75" thickBot="1" x14ac:dyDescent="0.3">
      <c r="A22" s="10"/>
      <c r="B22" s="11">
        <v>45478</v>
      </c>
      <c r="C22" s="12" t="s">
        <v>23</v>
      </c>
      <c r="D22" s="14">
        <v>49432</v>
      </c>
    </row>
    <row r="23" spans="1:4" x14ac:dyDescent="0.25">
      <c r="A23" s="15"/>
      <c r="B23" s="20"/>
      <c r="C23" s="21"/>
      <c r="D23" s="22">
        <f>SUM(D20:D22)</f>
        <v>116237</v>
      </c>
    </row>
    <row r="24" spans="1:4" x14ac:dyDescent="0.25">
      <c r="A24" s="10"/>
      <c r="B24" s="11"/>
      <c r="C24" s="12"/>
      <c r="D24" s="23"/>
    </row>
    <row r="25" spans="1:4" ht="15.75" thickBot="1" x14ac:dyDescent="0.3">
      <c r="A25" s="10" t="s">
        <v>19</v>
      </c>
      <c r="B25" s="11">
        <v>45628</v>
      </c>
      <c r="C25" s="12" t="s">
        <v>302</v>
      </c>
      <c r="D25" s="14">
        <v>108880.1</v>
      </c>
    </row>
    <row r="26" spans="1:4" x14ac:dyDescent="0.25">
      <c r="A26" s="15"/>
      <c r="B26" s="20"/>
      <c r="C26" s="21"/>
      <c r="D26" s="22">
        <f>SUM(D25)</f>
        <v>108880.1</v>
      </c>
    </row>
    <row r="27" spans="1:4" x14ac:dyDescent="0.25">
      <c r="A27" s="10"/>
      <c r="B27" s="11"/>
      <c r="C27" s="12"/>
      <c r="D27" s="24"/>
    </row>
    <row r="28" spans="1:4" x14ac:dyDescent="0.25">
      <c r="A28" s="10" t="s">
        <v>20</v>
      </c>
      <c r="B28" s="11">
        <v>45279</v>
      </c>
      <c r="C28" s="12" t="s">
        <v>265</v>
      </c>
      <c r="D28" s="13">
        <v>125777.16</v>
      </c>
    </row>
    <row r="29" spans="1:4" x14ac:dyDescent="0.25">
      <c r="A29" s="10"/>
      <c r="B29" s="11">
        <v>45378</v>
      </c>
      <c r="C29" s="12" t="s">
        <v>140</v>
      </c>
      <c r="D29" s="13">
        <v>2553.08</v>
      </c>
    </row>
    <row r="30" spans="1:4" x14ac:dyDescent="0.25">
      <c r="A30" s="10"/>
      <c r="B30" s="11">
        <v>45441</v>
      </c>
      <c r="C30" s="12" t="s">
        <v>141</v>
      </c>
      <c r="D30" s="13">
        <v>5486.51</v>
      </c>
    </row>
    <row r="31" spans="1:4" x14ac:dyDescent="0.25">
      <c r="A31" s="10"/>
      <c r="B31" s="11">
        <v>45469</v>
      </c>
      <c r="C31" s="12" t="s">
        <v>142</v>
      </c>
      <c r="D31" s="13">
        <v>6244.51</v>
      </c>
    </row>
    <row r="32" spans="1:4" x14ac:dyDescent="0.25">
      <c r="A32" s="10"/>
      <c r="B32" s="11">
        <v>45511</v>
      </c>
      <c r="C32" s="12" t="s">
        <v>143</v>
      </c>
      <c r="D32" s="13">
        <v>1384.17</v>
      </c>
    </row>
    <row r="33" spans="1:4" x14ac:dyDescent="0.25">
      <c r="A33" s="10"/>
      <c r="B33" s="11">
        <v>45589</v>
      </c>
      <c r="C33" s="12" t="s">
        <v>144</v>
      </c>
      <c r="D33" s="13">
        <v>8175</v>
      </c>
    </row>
    <row r="34" spans="1:4" ht="15.75" thickBot="1" x14ac:dyDescent="0.3">
      <c r="A34" s="10"/>
      <c r="B34" s="11">
        <v>45618</v>
      </c>
      <c r="C34" s="12" t="s">
        <v>24</v>
      </c>
      <c r="D34" s="14">
        <v>23660.63</v>
      </c>
    </row>
    <row r="35" spans="1:4" x14ac:dyDescent="0.25">
      <c r="A35" s="15"/>
      <c r="B35" s="16"/>
      <c r="C35" s="16"/>
      <c r="D35" s="17">
        <f>SUM(D28:D34)</f>
        <v>173281.06000000003</v>
      </c>
    </row>
    <row r="36" spans="1:4" x14ac:dyDescent="0.25">
      <c r="A36" s="12"/>
      <c r="B36" s="11"/>
      <c r="C36" s="12"/>
      <c r="D36" s="25"/>
    </row>
    <row r="37" spans="1:4" x14ac:dyDescent="0.25">
      <c r="A37" s="12" t="s">
        <v>21</v>
      </c>
      <c r="B37" s="11">
        <v>45491</v>
      </c>
      <c r="C37" s="12" t="s">
        <v>22</v>
      </c>
      <c r="D37" s="13">
        <v>17195.3</v>
      </c>
    </row>
    <row r="38" spans="1:4" ht="15.75" thickBot="1" x14ac:dyDescent="0.3">
      <c r="A38" s="10"/>
      <c r="B38" s="11">
        <v>45582</v>
      </c>
      <c r="C38" s="12" t="s">
        <v>22</v>
      </c>
      <c r="D38" s="14">
        <v>17195.3</v>
      </c>
    </row>
    <row r="39" spans="1:4" x14ac:dyDescent="0.25">
      <c r="A39" s="15"/>
      <c r="B39" s="20"/>
      <c r="C39" s="21"/>
      <c r="D39" s="26">
        <f>SUM(D36:D38)</f>
        <v>34390.6</v>
      </c>
    </row>
    <row r="40" spans="1:4" x14ac:dyDescent="0.25">
      <c r="A40" s="12"/>
      <c r="B40" s="11"/>
      <c r="C40" s="12"/>
      <c r="D40" s="25"/>
    </row>
    <row r="41" spans="1:4" x14ac:dyDescent="0.25">
      <c r="A41" s="12" t="s">
        <v>7</v>
      </c>
      <c r="B41" s="11">
        <v>45335</v>
      </c>
      <c r="C41" s="12" t="s">
        <v>145</v>
      </c>
      <c r="D41" s="13">
        <v>3622.38</v>
      </c>
    </row>
    <row r="42" spans="1:4" x14ac:dyDescent="0.25">
      <c r="A42" s="10"/>
      <c r="B42" s="11">
        <v>45350</v>
      </c>
      <c r="C42" s="12" t="s">
        <v>146</v>
      </c>
      <c r="D42" s="13">
        <v>2976.58</v>
      </c>
    </row>
    <row r="43" spans="1:4" x14ac:dyDescent="0.25">
      <c r="A43" s="10"/>
      <c r="B43" s="11">
        <v>45369</v>
      </c>
      <c r="C43" s="12" t="s">
        <v>147</v>
      </c>
      <c r="D43" s="13">
        <v>2966.3</v>
      </c>
    </row>
    <row r="44" spans="1:4" x14ac:dyDescent="0.25">
      <c r="A44" s="10"/>
      <c r="B44" s="11">
        <v>45369</v>
      </c>
      <c r="C44" s="12" t="s">
        <v>148</v>
      </c>
      <c r="D44" s="13">
        <v>3065.53</v>
      </c>
    </row>
    <row r="45" spans="1:4" x14ac:dyDescent="0.25">
      <c r="A45" s="10"/>
      <c r="B45" s="11">
        <v>45369</v>
      </c>
      <c r="C45" s="12" t="s">
        <v>149</v>
      </c>
      <c r="D45" s="13">
        <v>3882.63</v>
      </c>
    </row>
    <row r="46" spans="1:4" x14ac:dyDescent="0.25">
      <c r="A46" s="10"/>
      <c r="B46" s="11">
        <v>45369</v>
      </c>
      <c r="C46" s="12" t="s">
        <v>150</v>
      </c>
      <c r="D46" s="13">
        <v>3825.02</v>
      </c>
    </row>
    <row r="47" spans="1:4" x14ac:dyDescent="0.25">
      <c r="A47" s="10"/>
      <c r="B47" s="11">
        <v>45369</v>
      </c>
      <c r="C47" s="12" t="s">
        <v>151</v>
      </c>
      <c r="D47" s="13">
        <v>3562.62</v>
      </c>
    </row>
    <row r="48" spans="1:4" x14ac:dyDescent="0.25">
      <c r="A48" s="10"/>
      <c r="B48" s="11">
        <v>45369</v>
      </c>
      <c r="C48" s="12" t="s">
        <v>152</v>
      </c>
      <c r="D48" s="13">
        <v>3273.21</v>
      </c>
    </row>
    <row r="49" spans="1:4" x14ac:dyDescent="0.25">
      <c r="A49" s="10"/>
      <c r="B49" s="11">
        <v>45369</v>
      </c>
      <c r="C49" s="12" t="s">
        <v>153</v>
      </c>
      <c r="D49" s="13">
        <v>3641.57</v>
      </c>
    </row>
    <row r="50" spans="1:4" x14ac:dyDescent="0.25">
      <c r="A50" s="10"/>
      <c r="B50" s="11">
        <v>45376</v>
      </c>
      <c r="C50" s="12" t="s">
        <v>154</v>
      </c>
      <c r="D50" s="13">
        <v>3267.57</v>
      </c>
    </row>
    <row r="51" spans="1:4" x14ac:dyDescent="0.25">
      <c r="A51" s="10"/>
      <c r="B51" s="11">
        <v>45376</v>
      </c>
      <c r="C51" s="12" t="s">
        <v>154</v>
      </c>
      <c r="D51" s="13">
        <v>3178.62</v>
      </c>
    </row>
    <row r="52" spans="1:4" x14ac:dyDescent="0.25">
      <c r="A52" s="10"/>
      <c r="B52" s="11">
        <v>45376</v>
      </c>
      <c r="C52" s="12" t="s">
        <v>154</v>
      </c>
      <c r="D52" s="13">
        <v>3269.86</v>
      </c>
    </row>
    <row r="53" spans="1:4" x14ac:dyDescent="0.25">
      <c r="A53" s="10"/>
      <c r="B53" s="11">
        <v>45376</v>
      </c>
      <c r="C53" s="12" t="s">
        <v>154</v>
      </c>
      <c r="D53" s="13">
        <v>2234.67</v>
      </c>
    </row>
    <row r="54" spans="1:4" x14ac:dyDescent="0.25">
      <c r="A54" s="10"/>
      <c r="B54" s="11">
        <v>45378</v>
      </c>
      <c r="C54" s="12" t="s">
        <v>155</v>
      </c>
      <c r="D54" s="13">
        <v>2171.9499999999998</v>
      </c>
    </row>
    <row r="55" spans="1:4" x14ac:dyDescent="0.25">
      <c r="A55" s="10"/>
      <c r="B55" s="11">
        <v>45387</v>
      </c>
      <c r="C55" s="12" t="s">
        <v>156</v>
      </c>
      <c r="D55" s="13">
        <v>3229.98</v>
      </c>
    </row>
    <row r="56" spans="1:4" x14ac:dyDescent="0.25">
      <c r="A56" s="10"/>
      <c r="B56" s="11">
        <v>45387</v>
      </c>
      <c r="C56" s="12" t="s">
        <v>156</v>
      </c>
      <c r="D56" s="13">
        <v>3423.24</v>
      </c>
    </row>
    <row r="57" spans="1:4" x14ac:dyDescent="0.25">
      <c r="A57" s="10"/>
      <c r="B57" s="11">
        <v>45391</v>
      </c>
      <c r="C57" s="12" t="s">
        <v>156</v>
      </c>
      <c r="D57" s="13">
        <v>3469.8</v>
      </c>
    </row>
    <row r="58" spans="1:4" x14ac:dyDescent="0.25">
      <c r="A58" s="10"/>
      <c r="B58" s="11">
        <v>45391</v>
      </c>
      <c r="C58" s="12" t="s">
        <v>156</v>
      </c>
      <c r="D58" s="13">
        <v>3455.56</v>
      </c>
    </row>
    <row r="59" spans="1:4" x14ac:dyDescent="0.25">
      <c r="A59" s="10"/>
      <c r="B59" s="11">
        <v>45391</v>
      </c>
      <c r="C59" s="12" t="s">
        <v>156</v>
      </c>
      <c r="D59" s="13">
        <v>2058.98</v>
      </c>
    </row>
    <row r="60" spans="1:4" x14ac:dyDescent="0.25">
      <c r="A60" s="10"/>
      <c r="B60" s="11">
        <v>45392</v>
      </c>
      <c r="C60" s="12" t="s">
        <v>25</v>
      </c>
      <c r="D60" s="13">
        <v>3685.93</v>
      </c>
    </row>
    <row r="61" spans="1:4" x14ac:dyDescent="0.25">
      <c r="A61" s="10"/>
      <c r="B61" s="11">
        <v>45392</v>
      </c>
      <c r="C61" s="12" t="s">
        <v>156</v>
      </c>
      <c r="D61" s="13">
        <v>4143.08</v>
      </c>
    </row>
    <row r="62" spans="1:4" x14ac:dyDescent="0.25">
      <c r="A62" s="10"/>
      <c r="B62" s="11">
        <v>45393</v>
      </c>
      <c r="C62" s="12" t="s">
        <v>156</v>
      </c>
      <c r="D62" s="13">
        <v>3907.37</v>
      </c>
    </row>
    <row r="63" spans="1:4" x14ac:dyDescent="0.25">
      <c r="A63" s="10"/>
      <c r="B63" s="11">
        <v>45393</v>
      </c>
      <c r="C63" s="12" t="s">
        <v>156</v>
      </c>
      <c r="D63" s="13">
        <v>4097.25</v>
      </c>
    </row>
    <row r="64" spans="1:4" x14ac:dyDescent="0.25">
      <c r="A64" s="10"/>
      <c r="B64" s="11">
        <v>45393</v>
      </c>
      <c r="C64" s="12" t="s">
        <v>156</v>
      </c>
      <c r="D64" s="13">
        <v>4387.53</v>
      </c>
    </row>
    <row r="65" spans="1:4" x14ac:dyDescent="0.25">
      <c r="A65" s="10"/>
      <c r="B65" s="11">
        <v>45398</v>
      </c>
      <c r="C65" s="12" t="s">
        <v>156</v>
      </c>
      <c r="D65" s="13">
        <v>3939.24</v>
      </c>
    </row>
    <row r="66" spans="1:4" x14ac:dyDescent="0.25">
      <c r="A66" s="10"/>
      <c r="B66" s="11">
        <v>45398</v>
      </c>
      <c r="C66" s="12" t="s">
        <v>156</v>
      </c>
      <c r="D66" s="13">
        <v>4080.81</v>
      </c>
    </row>
    <row r="67" spans="1:4" x14ac:dyDescent="0.25">
      <c r="A67" s="10"/>
      <c r="B67" s="11">
        <v>45398</v>
      </c>
      <c r="C67" s="12" t="s">
        <v>156</v>
      </c>
      <c r="D67" s="13">
        <v>4365.62</v>
      </c>
    </row>
    <row r="68" spans="1:4" x14ac:dyDescent="0.25">
      <c r="A68" s="10"/>
      <c r="B68" s="11">
        <v>45398</v>
      </c>
      <c r="C68" s="12" t="s">
        <v>156</v>
      </c>
      <c r="D68" s="13">
        <v>4319.84</v>
      </c>
    </row>
    <row r="69" spans="1:4" x14ac:dyDescent="0.25">
      <c r="A69" s="10"/>
      <c r="B69" s="11">
        <v>45398</v>
      </c>
      <c r="C69" s="12" t="s">
        <v>156</v>
      </c>
      <c r="D69" s="13">
        <v>2631.78</v>
      </c>
    </row>
    <row r="70" spans="1:4" x14ac:dyDescent="0.25">
      <c r="A70" s="10"/>
      <c r="B70" s="11">
        <v>45407</v>
      </c>
      <c r="C70" s="12" t="s">
        <v>26</v>
      </c>
      <c r="D70" s="13">
        <v>3730.57</v>
      </c>
    </row>
    <row r="71" spans="1:4" x14ac:dyDescent="0.25">
      <c r="A71" s="10"/>
      <c r="B71" s="11">
        <v>45407</v>
      </c>
      <c r="C71" s="12" t="s">
        <v>27</v>
      </c>
      <c r="D71" s="13">
        <v>4080.96</v>
      </c>
    </row>
    <row r="72" spans="1:4" x14ac:dyDescent="0.25">
      <c r="A72" s="10"/>
      <c r="B72" s="11">
        <v>45407</v>
      </c>
      <c r="C72" s="12" t="s">
        <v>27</v>
      </c>
      <c r="D72" s="13">
        <v>3915.29</v>
      </c>
    </row>
    <row r="73" spans="1:4" x14ac:dyDescent="0.25">
      <c r="A73" s="10"/>
      <c r="B73" s="11">
        <v>45407</v>
      </c>
      <c r="C73" s="12" t="s">
        <v>267</v>
      </c>
      <c r="D73" s="13">
        <v>2354.96</v>
      </c>
    </row>
    <row r="74" spans="1:4" x14ac:dyDescent="0.25">
      <c r="A74" s="10"/>
      <c r="B74" s="11">
        <v>45420</v>
      </c>
      <c r="C74" s="12" t="s">
        <v>157</v>
      </c>
      <c r="D74" s="13">
        <v>4494.28</v>
      </c>
    </row>
    <row r="75" spans="1:4" x14ac:dyDescent="0.25">
      <c r="A75" s="10"/>
      <c r="B75" s="11">
        <v>45420</v>
      </c>
      <c r="C75" s="12" t="s">
        <v>157</v>
      </c>
      <c r="D75" s="13">
        <v>4205.8900000000003</v>
      </c>
    </row>
    <row r="76" spans="1:4" x14ac:dyDescent="0.25">
      <c r="A76" s="10"/>
      <c r="B76" s="11">
        <v>45442</v>
      </c>
      <c r="C76" s="12" t="s">
        <v>158</v>
      </c>
      <c r="D76" s="13">
        <v>3988.5</v>
      </c>
    </row>
    <row r="77" spans="1:4" x14ac:dyDescent="0.25">
      <c r="A77" s="10"/>
      <c r="B77" s="11">
        <v>45455</v>
      </c>
      <c r="C77" s="12" t="s">
        <v>159</v>
      </c>
      <c r="D77" s="13">
        <v>2700.27</v>
      </c>
    </row>
    <row r="78" spans="1:4" x14ac:dyDescent="0.25">
      <c r="A78" s="10"/>
      <c r="B78" s="11">
        <v>45491</v>
      </c>
      <c r="C78" s="12" t="s">
        <v>268</v>
      </c>
      <c r="D78" s="13">
        <v>3444.3</v>
      </c>
    </row>
    <row r="79" spans="1:4" x14ac:dyDescent="0.25">
      <c r="A79" s="10"/>
      <c r="B79" s="11">
        <v>45519</v>
      </c>
      <c r="C79" s="12" t="s">
        <v>28</v>
      </c>
      <c r="D79" s="13">
        <v>3671.87</v>
      </c>
    </row>
    <row r="80" spans="1:4" x14ac:dyDescent="0.25">
      <c r="A80" s="10"/>
      <c r="B80" s="11">
        <v>45527</v>
      </c>
      <c r="C80" s="12" t="s">
        <v>160</v>
      </c>
      <c r="D80" s="13">
        <v>3636.46</v>
      </c>
    </row>
    <row r="81" spans="1:4" x14ac:dyDescent="0.25">
      <c r="A81" s="10"/>
      <c r="B81" s="11">
        <v>45533</v>
      </c>
      <c r="C81" s="12" t="s">
        <v>161</v>
      </c>
      <c r="D81" s="13">
        <v>2419.4299999999998</v>
      </c>
    </row>
    <row r="82" spans="1:4" x14ac:dyDescent="0.25">
      <c r="A82" s="10"/>
      <c r="B82" s="11">
        <v>45545</v>
      </c>
      <c r="C82" s="12" t="s">
        <v>29</v>
      </c>
      <c r="D82" s="13">
        <v>2083.42</v>
      </c>
    </row>
    <row r="83" spans="1:4" x14ac:dyDescent="0.25">
      <c r="A83" s="10"/>
      <c r="B83" s="11">
        <v>45582</v>
      </c>
      <c r="C83" s="12" t="s">
        <v>162</v>
      </c>
      <c r="D83" s="13">
        <v>3461.34</v>
      </c>
    </row>
    <row r="84" spans="1:4" x14ac:dyDescent="0.25">
      <c r="A84" s="10"/>
      <c r="B84" s="11">
        <v>45582</v>
      </c>
      <c r="C84" s="12" t="s">
        <v>162</v>
      </c>
      <c r="D84" s="13">
        <v>4110.13</v>
      </c>
    </row>
    <row r="85" spans="1:4" x14ac:dyDescent="0.25">
      <c r="A85" s="10"/>
      <c r="B85" s="11">
        <v>45596</v>
      </c>
      <c r="C85" s="12" t="s">
        <v>30</v>
      </c>
      <c r="D85" s="13">
        <v>3838.45</v>
      </c>
    </row>
    <row r="86" spans="1:4" x14ac:dyDescent="0.25">
      <c r="A86" s="10"/>
      <c r="B86" s="11">
        <v>45604</v>
      </c>
      <c r="C86" s="12" t="s">
        <v>31</v>
      </c>
      <c r="D86" s="13">
        <v>3818.56</v>
      </c>
    </row>
    <row r="87" spans="1:4" x14ac:dyDescent="0.25">
      <c r="A87" s="10"/>
      <c r="B87" s="11">
        <v>45609</v>
      </c>
      <c r="C87" s="12" t="s">
        <v>31</v>
      </c>
      <c r="D87" s="13">
        <v>3423.77</v>
      </c>
    </row>
    <row r="88" spans="1:4" x14ac:dyDescent="0.25">
      <c r="A88" s="10"/>
      <c r="B88" s="11">
        <v>45617</v>
      </c>
      <c r="C88" s="12" t="s">
        <v>31</v>
      </c>
      <c r="D88" s="13">
        <v>3427.17</v>
      </c>
    </row>
    <row r="89" spans="1:4" x14ac:dyDescent="0.25">
      <c r="A89" s="10"/>
      <c r="B89" s="11">
        <v>45624</v>
      </c>
      <c r="C89" s="12" t="s">
        <v>162</v>
      </c>
      <c r="D89" s="13">
        <v>3993</v>
      </c>
    </row>
    <row r="90" spans="1:4" x14ac:dyDescent="0.25">
      <c r="A90" s="10"/>
      <c r="B90" s="11">
        <v>45645</v>
      </c>
      <c r="C90" s="12" t="s">
        <v>32</v>
      </c>
      <c r="D90" s="13">
        <v>4586.18</v>
      </c>
    </row>
    <row r="91" spans="1:4" x14ac:dyDescent="0.25">
      <c r="A91" s="10"/>
      <c r="B91" s="11">
        <v>45645</v>
      </c>
      <c r="C91" s="12" t="s">
        <v>33</v>
      </c>
      <c r="D91" s="13">
        <v>3472.29</v>
      </c>
    </row>
    <row r="92" spans="1:4" ht="15.75" thickBot="1" x14ac:dyDescent="0.3">
      <c r="A92" s="10"/>
      <c r="B92" s="11">
        <v>45645</v>
      </c>
      <c r="C92" s="12" t="s">
        <v>34</v>
      </c>
      <c r="D92" s="13">
        <v>4167.76</v>
      </c>
    </row>
    <row r="93" spans="1:4" x14ac:dyDescent="0.25">
      <c r="A93" s="15"/>
      <c r="B93" s="20"/>
      <c r="C93" s="16"/>
      <c r="D93" s="27">
        <f>SUM(D40:D92)</f>
        <v>183159.37000000002</v>
      </c>
    </row>
    <row r="94" spans="1:4" x14ac:dyDescent="0.25">
      <c r="A94" s="18"/>
      <c r="B94" s="11"/>
      <c r="C94" s="18"/>
      <c r="D94" s="28"/>
    </row>
    <row r="95" spans="1:4" x14ac:dyDescent="0.25">
      <c r="A95" s="29" t="s">
        <v>8</v>
      </c>
      <c r="B95" s="11">
        <v>45292</v>
      </c>
      <c r="C95" s="12" t="s">
        <v>163</v>
      </c>
      <c r="D95" s="13">
        <v>2350.91</v>
      </c>
    </row>
    <row r="96" spans="1:4" x14ac:dyDescent="0.25">
      <c r="A96" s="10"/>
      <c r="B96" s="11">
        <v>45323</v>
      </c>
      <c r="C96" s="12" t="s">
        <v>164</v>
      </c>
      <c r="D96" s="13">
        <v>2334.37</v>
      </c>
    </row>
    <row r="97" spans="1:4" x14ac:dyDescent="0.25">
      <c r="A97" s="10"/>
      <c r="B97" s="11">
        <v>45352</v>
      </c>
      <c r="C97" s="12" t="s">
        <v>165</v>
      </c>
      <c r="D97" s="13">
        <v>2347.37</v>
      </c>
    </row>
    <row r="98" spans="1:4" x14ac:dyDescent="0.25">
      <c r="A98" s="10"/>
      <c r="B98" s="11">
        <v>45383</v>
      </c>
      <c r="C98" s="12" t="s">
        <v>166</v>
      </c>
      <c r="D98" s="13">
        <v>2339.67</v>
      </c>
    </row>
    <row r="99" spans="1:4" x14ac:dyDescent="0.25">
      <c r="A99" s="10"/>
      <c r="B99" s="11">
        <v>45413</v>
      </c>
      <c r="C99" s="12" t="s">
        <v>167</v>
      </c>
      <c r="D99" s="13">
        <v>2340.5100000000002</v>
      </c>
    </row>
    <row r="100" spans="1:4" x14ac:dyDescent="0.25">
      <c r="A100" s="10"/>
      <c r="B100" s="11">
        <v>45444</v>
      </c>
      <c r="C100" s="12" t="s">
        <v>168</v>
      </c>
      <c r="D100" s="13">
        <v>2340.7199999999998</v>
      </c>
    </row>
    <row r="101" spans="1:4" x14ac:dyDescent="0.25">
      <c r="A101" s="10"/>
      <c r="B101" s="11">
        <v>45474</v>
      </c>
      <c r="C101" s="12" t="s">
        <v>169</v>
      </c>
      <c r="D101" s="13">
        <v>2324.73</v>
      </c>
    </row>
    <row r="102" spans="1:4" x14ac:dyDescent="0.25">
      <c r="A102" s="18"/>
      <c r="B102" s="11">
        <v>45505</v>
      </c>
      <c r="C102" s="12" t="s">
        <v>170</v>
      </c>
      <c r="D102" s="13">
        <v>10525.99</v>
      </c>
    </row>
    <row r="103" spans="1:4" ht="15.75" thickBot="1" x14ac:dyDescent="0.3">
      <c r="A103" s="10"/>
      <c r="B103" s="11">
        <v>45566</v>
      </c>
      <c r="C103" s="12" t="s">
        <v>171</v>
      </c>
      <c r="D103" s="14">
        <v>2514.04</v>
      </c>
    </row>
    <row r="104" spans="1:4" x14ac:dyDescent="0.25">
      <c r="A104" s="15"/>
      <c r="B104" s="16"/>
      <c r="C104" s="16"/>
      <c r="D104" s="22">
        <f>SUM(D95:D103)</f>
        <v>29418.309999999998</v>
      </c>
    </row>
    <row r="105" spans="1:4" x14ac:dyDescent="0.25">
      <c r="A105" s="18"/>
      <c r="B105" s="18"/>
      <c r="C105" s="18"/>
      <c r="D105" s="28"/>
    </row>
    <row r="106" spans="1:4" x14ac:dyDescent="0.25">
      <c r="A106" s="12" t="s">
        <v>35</v>
      </c>
      <c r="B106" s="11">
        <v>45626</v>
      </c>
      <c r="C106" s="12" t="s">
        <v>300</v>
      </c>
      <c r="D106" s="13">
        <v>26897.91</v>
      </c>
    </row>
    <row r="107" spans="1:4" ht="15.75" thickBot="1" x14ac:dyDescent="0.3">
      <c r="A107" s="10"/>
      <c r="B107" s="11">
        <v>45656</v>
      </c>
      <c r="C107" s="12" t="s">
        <v>301</v>
      </c>
      <c r="D107" s="14">
        <v>26897.91</v>
      </c>
    </row>
    <row r="108" spans="1:4" x14ac:dyDescent="0.25">
      <c r="A108" s="15"/>
      <c r="B108" s="16"/>
      <c r="C108" s="16"/>
      <c r="D108" s="22">
        <f>SUM(D106:D107)</f>
        <v>53795.82</v>
      </c>
    </row>
    <row r="109" spans="1:4" x14ac:dyDescent="0.25">
      <c r="A109" s="18"/>
      <c r="B109" s="18"/>
      <c r="C109" s="18"/>
      <c r="D109" s="23"/>
    </row>
    <row r="110" spans="1:4" x14ac:dyDescent="0.25">
      <c r="A110" s="12" t="s">
        <v>269</v>
      </c>
      <c r="B110" s="11">
        <v>45295</v>
      </c>
      <c r="C110" s="12" t="s">
        <v>270</v>
      </c>
      <c r="D110" s="30">
        <v>12882.63</v>
      </c>
    </row>
    <row r="111" spans="1:4" x14ac:dyDescent="0.25">
      <c r="A111" s="18"/>
      <c r="B111" s="11">
        <v>45322</v>
      </c>
      <c r="C111" s="12" t="s">
        <v>270</v>
      </c>
      <c r="D111" s="30">
        <v>8662.39</v>
      </c>
    </row>
    <row r="112" spans="1:4" x14ac:dyDescent="0.25">
      <c r="A112" s="18"/>
      <c r="B112" s="11">
        <v>45350</v>
      </c>
      <c r="C112" s="12" t="s">
        <v>270</v>
      </c>
      <c r="D112" s="30">
        <v>7762.47</v>
      </c>
    </row>
    <row r="113" spans="1:4" x14ac:dyDescent="0.25">
      <c r="A113" s="18"/>
      <c r="B113" s="11">
        <v>45378</v>
      </c>
      <c r="C113" s="12" t="s">
        <v>270</v>
      </c>
      <c r="D113" s="30">
        <v>6166.08</v>
      </c>
    </row>
    <row r="114" spans="1:4" x14ac:dyDescent="0.25">
      <c r="A114" s="18"/>
      <c r="B114" s="11">
        <v>45413</v>
      </c>
      <c r="C114" s="12" t="s">
        <v>270</v>
      </c>
      <c r="D114" s="30">
        <v>5384.13</v>
      </c>
    </row>
    <row r="115" spans="1:4" x14ac:dyDescent="0.25">
      <c r="A115" s="18"/>
      <c r="B115" s="11">
        <v>45442</v>
      </c>
      <c r="C115" s="12" t="s">
        <v>270</v>
      </c>
      <c r="D115" s="30">
        <v>1156.54</v>
      </c>
    </row>
    <row r="116" spans="1:4" x14ac:dyDescent="0.25">
      <c r="A116" s="18"/>
      <c r="B116" s="11">
        <v>45475</v>
      </c>
      <c r="C116" s="12" t="s">
        <v>270</v>
      </c>
      <c r="D116" s="30">
        <v>1481.34</v>
      </c>
    </row>
    <row r="117" spans="1:4" x14ac:dyDescent="0.25">
      <c r="A117" s="18"/>
      <c r="B117" s="11">
        <v>45504</v>
      </c>
      <c r="C117" s="12" t="s">
        <v>270</v>
      </c>
      <c r="D117" s="30">
        <v>587.04</v>
      </c>
    </row>
    <row r="118" spans="1:4" x14ac:dyDescent="0.25">
      <c r="A118" s="18"/>
      <c r="B118" s="11">
        <v>45532</v>
      </c>
      <c r="C118" s="12" t="s">
        <v>270</v>
      </c>
      <c r="D118" s="30">
        <v>1525.2</v>
      </c>
    </row>
    <row r="119" spans="1:4" x14ac:dyDescent="0.25">
      <c r="A119" s="18"/>
      <c r="B119" s="11">
        <v>45562</v>
      </c>
      <c r="C119" s="12" t="s">
        <v>270</v>
      </c>
      <c r="D119" s="30">
        <v>2726.12</v>
      </c>
    </row>
    <row r="120" spans="1:4" x14ac:dyDescent="0.25">
      <c r="A120" s="18"/>
      <c r="B120" s="11">
        <v>45593</v>
      </c>
      <c r="C120" s="12" t="s">
        <v>270</v>
      </c>
      <c r="D120" s="30">
        <v>3071.7</v>
      </c>
    </row>
    <row r="121" spans="1:4" x14ac:dyDescent="0.25">
      <c r="A121" s="18"/>
      <c r="B121" s="11">
        <v>45624</v>
      </c>
      <c r="C121" s="12" t="s">
        <v>270</v>
      </c>
      <c r="D121" s="30">
        <v>5822.37</v>
      </c>
    </row>
    <row r="122" spans="1:4" ht="15.75" thickBot="1" x14ac:dyDescent="0.3">
      <c r="A122" s="18"/>
      <c r="B122" s="11">
        <v>45653</v>
      </c>
      <c r="C122" s="12" t="s">
        <v>270</v>
      </c>
      <c r="D122" s="31">
        <v>8577.6</v>
      </c>
    </row>
    <row r="123" spans="1:4" x14ac:dyDescent="0.25">
      <c r="A123" s="16"/>
      <c r="B123" s="16"/>
      <c r="C123" s="16"/>
      <c r="D123" s="22">
        <f>SUM(D110:D122)</f>
        <v>65805.61</v>
      </c>
    </row>
    <row r="124" spans="1:4" x14ac:dyDescent="0.25">
      <c r="A124" s="18"/>
      <c r="B124" s="18"/>
      <c r="C124" s="18"/>
      <c r="D124" s="19"/>
    </row>
    <row r="125" spans="1:4" x14ac:dyDescent="0.25">
      <c r="A125" s="12" t="s">
        <v>36</v>
      </c>
      <c r="B125" s="11">
        <v>45292</v>
      </c>
      <c r="C125" s="12" t="s">
        <v>271</v>
      </c>
      <c r="D125" s="13">
        <v>28852.240000000002</v>
      </c>
    </row>
    <row r="126" spans="1:4" x14ac:dyDescent="0.25">
      <c r="A126" s="12"/>
      <c r="B126" s="11">
        <v>45322</v>
      </c>
      <c r="C126" s="12" t="s">
        <v>272</v>
      </c>
      <c r="D126" s="13">
        <v>28852.240000000002</v>
      </c>
    </row>
    <row r="127" spans="1:4" x14ac:dyDescent="0.25">
      <c r="A127" s="10"/>
      <c r="B127" s="11">
        <v>45355</v>
      </c>
      <c r="C127" s="12" t="s">
        <v>273</v>
      </c>
      <c r="D127" s="13">
        <v>28852.240000000002</v>
      </c>
    </row>
    <row r="128" spans="1:4" ht="15.75" thickBot="1" x14ac:dyDescent="0.3">
      <c r="A128" s="10"/>
      <c r="B128" s="11">
        <v>45413</v>
      </c>
      <c r="C128" s="12" t="s">
        <v>274</v>
      </c>
      <c r="D128" s="14">
        <v>28852.240000000002</v>
      </c>
    </row>
    <row r="129" spans="1:4" x14ac:dyDescent="0.25">
      <c r="A129" s="15"/>
      <c r="B129" s="16"/>
      <c r="C129" s="16"/>
      <c r="D129" s="17">
        <f>SUM(D125:D128)</f>
        <v>115408.96000000001</v>
      </c>
    </row>
    <row r="130" spans="1:4" x14ac:dyDescent="0.25">
      <c r="A130" s="18"/>
      <c r="B130" s="18"/>
      <c r="C130" s="18"/>
      <c r="D130" s="32"/>
    </row>
    <row r="131" spans="1:4" x14ac:dyDescent="0.25">
      <c r="A131" s="12" t="s">
        <v>9</v>
      </c>
      <c r="B131" s="11">
        <v>45382</v>
      </c>
      <c r="C131" s="12" t="s">
        <v>37</v>
      </c>
      <c r="D131" s="13">
        <v>123927.24</v>
      </c>
    </row>
    <row r="132" spans="1:4" x14ac:dyDescent="0.25">
      <c r="A132" s="10"/>
      <c r="B132" s="11">
        <v>45407</v>
      </c>
      <c r="C132" s="12" t="s">
        <v>37</v>
      </c>
      <c r="D132" s="13">
        <v>188557.55</v>
      </c>
    </row>
    <row r="133" spans="1:4" x14ac:dyDescent="0.25">
      <c r="A133" s="10"/>
      <c r="B133" s="11">
        <v>45473</v>
      </c>
      <c r="C133" s="12" t="s">
        <v>37</v>
      </c>
      <c r="D133" s="13">
        <v>42761.41</v>
      </c>
    </row>
    <row r="134" spans="1:4" ht="15.75" thickBot="1" x14ac:dyDescent="0.3">
      <c r="A134" s="10"/>
      <c r="B134" s="11">
        <v>45558</v>
      </c>
      <c r="C134" s="12" t="s">
        <v>37</v>
      </c>
      <c r="D134" s="14">
        <v>46225.99</v>
      </c>
    </row>
    <row r="135" spans="1:4" x14ac:dyDescent="0.25">
      <c r="A135" s="15"/>
      <c r="B135" s="16"/>
      <c r="C135" s="16"/>
      <c r="D135" s="22">
        <f>SUM(D131:D134)</f>
        <v>401472.18999999994</v>
      </c>
    </row>
    <row r="136" spans="1:4" x14ac:dyDescent="0.25">
      <c r="A136" s="18"/>
      <c r="B136" s="18"/>
      <c r="C136" s="18"/>
      <c r="D136" s="28"/>
    </row>
    <row r="137" spans="1:4" x14ac:dyDescent="0.25">
      <c r="A137" s="12" t="s">
        <v>172</v>
      </c>
      <c r="B137" s="11">
        <v>45323</v>
      </c>
      <c r="C137" s="12" t="s">
        <v>38</v>
      </c>
      <c r="D137" s="13">
        <v>13379.6</v>
      </c>
    </row>
    <row r="138" spans="1:4" x14ac:dyDescent="0.25">
      <c r="A138" s="10"/>
      <c r="B138" s="11">
        <v>45383</v>
      </c>
      <c r="C138" s="12" t="s">
        <v>39</v>
      </c>
      <c r="D138" s="13">
        <v>5022.33</v>
      </c>
    </row>
    <row r="139" spans="1:4" x14ac:dyDescent="0.25">
      <c r="A139" s="10"/>
      <c r="B139" s="11">
        <v>45383</v>
      </c>
      <c r="C139" s="12" t="s">
        <v>40</v>
      </c>
      <c r="D139" s="13">
        <v>8773.17</v>
      </c>
    </row>
    <row r="140" spans="1:4" x14ac:dyDescent="0.25">
      <c r="A140" s="10"/>
      <c r="B140" s="11">
        <v>45433</v>
      </c>
      <c r="C140" s="12" t="s">
        <v>41</v>
      </c>
      <c r="D140" s="13">
        <v>24106.6</v>
      </c>
    </row>
    <row r="141" spans="1:4" x14ac:dyDescent="0.25">
      <c r="A141" s="10"/>
      <c r="B141" s="11">
        <v>45435</v>
      </c>
      <c r="C141" s="12" t="s">
        <v>42</v>
      </c>
      <c r="D141" s="13">
        <v>2698.51</v>
      </c>
    </row>
    <row r="142" spans="1:4" x14ac:dyDescent="0.25">
      <c r="A142" s="10"/>
      <c r="B142" s="11">
        <v>45496</v>
      </c>
      <c r="C142" s="12" t="s">
        <v>43</v>
      </c>
      <c r="D142" s="13">
        <v>7397.9</v>
      </c>
    </row>
    <row r="143" spans="1:4" ht="15.75" thickBot="1" x14ac:dyDescent="0.3">
      <c r="A143" s="10"/>
      <c r="B143" s="11">
        <v>45597</v>
      </c>
      <c r="C143" s="12" t="s">
        <v>44</v>
      </c>
      <c r="D143" s="14">
        <v>2972.88</v>
      </c>
    </row>
    <row r="144" spans="1:4" x14ac:dyDescent="0.25">
      <c r="A144" s="15"/>
      <c r="B144" s="16"/>
      <c r="C144" s="16"/>
      <c r="D144" s="17">
        <f>SUM(D137:D143)</f>
        <v>64350.99</v>
      </c>
    </row>
    <row r="145" spans="1:4" x14ac:dyDescent="0.25">
      <c r="A145" s="18"/>
      <c r="B145" s="18"/>
      <c r="C145" s="18"/>
      <c r="D145" s="32"/>
    </row>
    <row r="146" spans="1:4" x14ac:dyDescent="0.25">
      <c r="A146" s="12" t="s">
        <v>45</v>
      </c>
      <c r="B146" s="11">
        <v>45481</v>
      </c>
      <c r="C146" s="12" t="s">
        <v>46</v>
      </c>
      <c r="D146" s="13">
        <v>42441.94</v>
      </c>
    </row>
    <row r="147" spans="1:4" x14ac:dyDescent="0.25">
      <c r="A147" s="10"/>
      <c r="B147" s="11">
        <v>45495</v>
      </c>
      <c r="C147" s="12" t="s">
        <v>46</v>
      </c>
      <c r="D147" s="13">
        <v>48236.5</v>
      </c>
    </row>
    <row r="148" spans="1:4" x14ac:dyDescent="0.25">
      <c r="A148" s="10"/>
      <c r="B148" s="11">
        <v>45510</v>
      </c>
      <c r="C148" s="12" t="s">
        <v>46</v>
      </c>
      <c r="D148" s="13">
        <v>35087.370000000003</v>
      </c>
    </row>
    <row r="149" spans="1:4" ht="15.75" thickBot="1" x14ac:dyDescent="0.3">
      <c r="A149" s="10"/>
      <c r="B149" s="11">
        <v>45525</v>
      </c>
      <c r="C149" s="12" t="s">
        <v>46</v>
      </c>
      <c r="D149" s="14">
        <v>41400.239999999998</v>
      </c>
    </row>
    <row r="150" spans="1:4" x14ac:dyDescent="0.25">
      <c r="A150" s="15"/>
      <c r="B150" s="20"/>
      <c r="C150" s="16"/>
      <c r="D150" s="26">
        <f>SUM(D146:D149)</f>
        <v>167166.04999999999</v>
      </c>
    </row>
    <row r="151" spans="1:4" x14ac:dyDescent="0.25">
      <c r="A151" s="33"/>
      <c r="B151" s="11"/>
      <c r="C151" s="18"/>
      <c r="D151" s="34"/>
    </row>
    <row r="152" spans="1:4" x14ac:dyDescent="0.25">
      <c r="A152" s="10" t="s">
        <v>10</v>
      </c>
      <c r="B152" s="11">
        <v>45322</v>
      </c>
      <c r="C152" s="12" t="s">
        <v>11</v>
      </c>
      <c r="D152" s="13">
        <v>2735.11</v>
      </c>
    </row>
    <row r="153" spans="1:4" x14ac:dyDescent="0.25">
      <c r="A153" s="10"/>
      <c r="B153" s="11">
        <v>45351</v>
      </c>
      <c r="C153" s="12" t="s">
        <v>11</v>
      </c>
      <c r="D153" s="13">
        <v>2566.2199999999998</v>
      </c>
    </row>
    <row r="154" spans="1:4" x14ac:dyDescent="0.25">
      <c r="A154" s="10"/>
      <c r="B154" s="11">
        <v>45384</v>
      </c>
      <c r="C154" s="12" t="s">
        <v>11</v>
      </c>
      <c r="D154" s="13">
        <v>2751.49</v>
      </c>
    </row>
    <row r="155" spans="1:4" x14ac:dyDescent="0.25">
      <c r="A155" s="10"/>
      <c r="B155" s="11">
        <v>45412</v>
      </c>
      <c r="C155" s="12" t="s">
        <v>11</v>
      </c>
      <c r="D155" s="13">
        <v>2807.07</v>
      </c>
    </row>
    <row r="156" spans="1:4" x14ac:dyDescent="0.25">
      <c r="A156" s="10"/>
      <c r="B156" s="11">
        <v>45443</v>
      </c>
      <c r="C156" s="12" t="s">
        <v>11</v>
      </c>
      <c r="D156" s="13">
        <v>2900.74</v>
      </c>
    </row>
    <row r="157" spans="1:4" x14ac:dyDescent="0.25">
      <c r="A157" s="10"/>
      <c r="B157" s="11">
        <v>45475</v>
      </c>
      <c r="C157" s="12" t="s">
        <v>11</v>
      </c>
      <c r="D157" s="13">
        <f>2807.07-35.85</f>
        <v>2771.2200000000003</v>
      </c>
    </row>
    <row r="158" spans="1:4" x14ac:dyDescent="0.25">
      <c r="A158" s="10"/>
      <c r="B158" s="11">
        <v>45504</v>
      </c>
      <c r="C158" s="12" t="s">
        <v>11</v>
      </c>
      <c r="D158" s="13">
        <v>2900.74</v>
      </c>
    </row>
    <row r="159" spans="1:4" x14ac:dyDescent="0.25">
      <c r="A159" s="10"/>
      <c r="B159" s="11">
        <v>45538</v>
      </c>
      <c r="C159" s="12" t="s">
        <v>11</v>
      </c>
      <c r="D159" s="13">
        <v>2900.74</v>
      </c>
    </row>
    <row r="160" spans="1:4" x14ac:dyDescent="0.25">
      <c r="A160" s="10"/>
      <c r="B160" s="11">
        <v>45565</v>
      </c>
      <c r="C160" s="12" t="s">
        <v>11</v>
      </c>
      <c r="D160" s="13">
        <v>2807.07</v>
      </c>
    </row>
    <row r="161" spans="1:4" x14ac:dyDescent="0.25">
      <c r="A161" s="10"/>
      <c r="B161" s="11">
        <v>45596</v>
      </c>
      <c r="C161" s="12" t="s">
        <v>11</v>
      </c>
      <c r="D161" s="13">
        <v>2900.74</v>
      </c>
    </row>
    <row r="162" spans="1:4" x14ac:dyDescent="0.25">
      <c r="A162" s="10"/>
      <c r="B162" s="11">
        <v>45628</v>
      </c>
      <c r="C162" s="12" t="s">
        <v>11</v>
      </c>
      <c r="D162" s="13">
        <v>2807.07</v>
      </c>
    </row>
    <row r="163" spans="1:4" x14ac:dyDescent="0.25">
      <c r="A163" s="10"/>
      <c r="B163" s="11">
        <v>45294</v>
      </c>
      <c r="C163" s="12" t="s">
        <v>12</v>
      </c>
      <c r="D163" s="13">
        <v>23691.439999999999</v>
      </c>
    </row>
    <row r="164" spans="1:4" x14ac:dyDescent="0.25">
      <c r="A164" s="10"/>
      <c r="B164" s="11">
        <v>45324</v>
      </c>
      <c r="C164" s="12" t="s">
        <v>12</v>
      </c>
      <c r="D164" s="13">
        <v>21143.35</v>
      </c>
    </row>
    <row r="165" spans="1:4" x14ac:dyDescent="0.25">
      <c r="A165" s="10"/>
      <c r="B165" s="11">
        <v>45355</v>
      </c>
      <c r="C165" s="12" t="s">
        <v>12</v>
      </c>
      <c r="D165" s="13">
        <v>19105.78</v>
      </c>
    </row>
    <row r="166" spans="1:4" x14ac:dyDescent="0.25">
      <c r="A166" s="10"/>
      <c r="B166" s="11">
        <v>45384</v>
      </c>
      <c r="C166" s="12" t="s">
        <v>12</v>
      </c>
      <c r="D166" s="13">
        <v>18348.650000000001</v>
      </c>
    </row>
    <row r="167" spans="1:4" x14ac:dyDescent="0.25">
      <c r="A167" s="10"/>
      <c r="B167" s="11">
        <v>45414</v>
      </c>
      <c r="C167" s="12" t="s">
        <v>12</v>
      </c>
      <c r="D167" s="13">
        <v>20220.79</v>
      </c>
    </row>
    <row r="168" spans="1:4" x14ac:dyDescent="0.25">
      <c r="A168" s="10"/>
      <c r="B168" s="11">
        <v>45446</v>
      </c>
      <c r="C168" s="12" t="s">
        <v>12</v>
      </c>
      <c r="D168" s="13">
        <v>20104.349999999999</v>
      </c>
    </row>
    <row r="169" spans="1:4" x14ac:dyDescent="0.25">
      <c r="A169" s="10"/>
      <c r="B169" s="11">
        <v>45475</v>
      </c>
      <c r="C169" s="12" t="s">
        <v>12</v>
      </c>
      <c r="D169" s="13">
        <v>21870.11</v>
      </c>
    </row>
    <row r="170" spans="1:4" x14ac:dyDescent="0.25">
      <c r="A170" s="10"/>
      <c r="B170" s="11">
        <v>45506</v>
      </c>
      <c r="C170" s="12" t="s">
        <v>12</v>
      </c>
      <c r="D170" s="13">
        <v>22519.15</v>
      </c>
    </row>
    <row r="171" spans="1:4" x14ac:dyDescent="0.25">
      <c r="A171" s="10"/>
      <c r="B171" s="11">
        <v>45538</v>
      </c>
      <c r="C171" s="12" t="s">
        <v>12</v>
      </c>
      <c r="D171" s="13">
        <v>21785.41</v>
      </c>
    </row>
    <row r="172" spans="1:4" x14ac:dyDescent="0.25">
      <c r="A172" s="10"/>
      <c r="B172" s="11">
        <v>45567</v>
      </c>
      <c r="C172" s="12" t="s">
        <v>12</v>
      </c>
      <c r="D172" s="13">
        <v>17694.740000000002</v>
      </c>
    </row>
    <row r="173" spans="1:4" x14ac:dyDescent="0.25">
      <c r="A173" s="10"/>
      <c r="B173" s="11">
        <v>45568</v>
      </c>
      <c r="C173" s="12" t="s">
        <v>12</v>
      </c>
      <c r="D173" s="13">
        <f>2363.79+189.18</f>
        <v>2552.9699999999998</v>
      </c>
    </row>
    <row r="174" spans="1:4" x14ac:dyDescent="0.25">
      <c r="A174" s="10"/>
      <c r="B174" s="11">
        <v>45600</v>
      </c>
      <c r="C174" s="12" t="s">
        <v>12</v>
      </c>
      <c r="D174" s="13">
        <v>18244.3</v>
      </c>
    </row>
    <row r="175" spans="1:4" x14ac:dyDescent="0.25">
      <c r="A175" s="10"/>
      <c r="B175" s="11">
        <v>45628</v>
      </c>
      <c r="C175" s="12" t="s">
        <v>12</v>
      </c>
      <c r="D175" s="13">
        <v>9506.0300000000007</v>
      </c>
    </row>
    <row r="176" spans="1:4" x14ac:dyDescent="0.25">
      <c r="A176" s="10"/>
      <c r="B176" s="11">
        <v>45629</v>
      </c>
      <c r="C176" s="12" t="s">
        <v>12</v>
      </c>
      <c r="D176" s="13">
        <v>9268.1200000000008</v>
      </c>
    </row>
    <row r="177" spans="1:4" x14ac:dyDescent="0.25">
      <c r="A177" s="10"/>
      <c r="B177" s="11">
        <v>45306</v>
      </c>
      <c r="C177" s="12" t="s">
        <v>13</v>
      </c>
      <c r="D177" s="13">
        <v>10800.58</v>
      </c>
    </row>
    <row r="178" spans="1:4" x14ac:dyDescent="0.25">
      <c r="A178" s="10"/>
      <c r="B178" s="11">
        <v>45337</v>
      </c>
      <c r="C178" s="12" t="s">
        <v>13</v>
      </c>
      <c r="D178" s="13">
        <v>10913.48</v>
      </c>
    </row>
    <row r="179" spans="1:4" x14ac:dyDescent="0.25">
      <c r="A179" s="10"/>
      <c r="B179" s="11">
        <v>45366</v>
      </c>
      <c r="C179" s="12" t="s">
        <v>13</v>
      </c>
      <c r="D179" s="13">
        <v>10206.719999999999</v>
      </c>
    </row>
    <row r="180" spans="1:4" x14ac:dyDescent="0.25">
      <c r="A180" s="10"/>
      <c r="B180" s="11">
        <v>45397</v>
      </c>
      <c r="C180" s="12" t="s">
        <v>13</v>
      </c>
      <c r="D180" s="13">
        <v>10713.52</v>
      </c>
    </row>
    <row r="181" spans="1:4" x14ac:dyDescent="0.25">
      <c r="A181" s="10"/>
      <c r="B181" s="11">
        <v>45427</v>
      </c>
      <c r="C181" s="12" t="s">
        <v>13</v>
      </c>
      <c r="D181" s="13">
        <v>4773.3</v>
      </c>
    </row>
    <row r="182" spans="1:4" x14ac:dyDescent="0.25">
      <c r="A182" s="10"/>
      <c r="B182" s="11">
        <v>45460</v>
      </c>
      <c r="C182" s="12" t="s">
        <v>13</v>
      </c>
      <c r="D182" s="13">
        <v>4501.83</v>
      </c>
    </row>
    <row r="183" spans="1:4" x14ac:dyDescent="0.25">
      <c r="A183" s="10"/>
      <c r="B183" s="11">
        <v>45488</v>
      </c>
      <c r="C183" s="12" t="s">
        <v>13</v>
      </c>
      <c r="D183" s="13">
        <v>4879.53</v>
      </c>
    </row>
    <row r="184" spans="1:4" x14ac:dyDescent="0.25">
      <c r="A184" s="10"/>
      <c r="B184" s="11">
        <v>45519</v>
      </c>
      <c r="C184" s="12" t="s">
        <v>13</v>
      </c>
      <c r="D184" s="13">
        <v>4693.04</v>
      </c>
    </row>
    <row r="185" spans="1:4" x14ac:dyDescent="0.25">
      <c r="A185" s="10"/>
      <c r="B185" s="11">
        <v>45552</v>
      </c>
      <c r="C185" s="12" t="s">
        <v>13</v>
      </c>
      <c r="D185" s="13">
        <v>9441.48</v>
      </c>
    </row>
    <row r="186" spans="1:4" x14ac:dyDescent="0.25">
      <c r="A186" s="10"/>
      <c r="B186" s="11">
        <v>45587</v>
      </c>
      <c r="C186" s="12" t="s">
        <v>13</v>
      </c>
      <c r="D186" s="13">
        <v>10274.129999999999</v>
      </c>
    </row>
    <row r="187" spans="1:4" x14ac:dyDescent="0.25">
      <c r="A187" s="10"/>
      <c r="B187" s="11">
        <v>45611</v>
      </c>
      <c r="C187" s="12" t="s">
        <v>13</v>
      </c>
      <c r="D187" s="13">
        <v>10588.76</v>
      </c>
    </row>
    <row r="188" spans="1:4" x14ac:dyDescent="0.25">
      <c r="A188" s="10"/>
      <c r="B188" s="11">
        <v>45642</v>
      </c>
      <c r="C188" s="12" t="s">
        <v>13</v>
      </c>
      <c r="D188" s="13">
        <v>10886.26</v>
      </c>
    </row>
    <row r="189" spans="1:4" x14ac:dyDescent="0.25">
      <c r="A189" s="10"/>
      <c r="B189" s="11">
        <v>45313</v>
      </c>
      <c r="C189" s="12" t="s">
        <v>14</v>
      </c>
      <c r="D189" s="13">
        <v>4531.21</v>
      </c>
    </row>
    <row r="190" spans="1:4" x14ac:dyDescent="0.25">
      <c r="A190" s="10"/>
      <c r="B190" s="11">
        <v>45344</v>
      </c>
      <c r="C190" s="12" t="s">
        <v>14</v>
      </c>
      <c r="D190" s="13">
        <v>4408.47</v>
      </c>
    </row>
    <row r="191" spans="1:4" x14ac:dyDescent="0.25">
      <c r="A191" s="10"/>
      <c r="B191" s="11">
        <v>45373</v>
      </c>
      <c r="C191" s="12" t="s">
        <v>14</v>
      </c>
      <c r="D191" s="13">
        <v>3537.03</v>
      </c>
    </row>
    <row r="192" spans="1:4" x14ac:dyDescent="0.25">
      <c r="A192" s="10"/>
      <c r="B192" s="11">
        <v>45404</v>
      </c>
      <c r="C192" s="12" t="s">
        <v>14</v>
      </c>
      <c r="D192" s="13">
        <v>4373.32</v>
      </c>
    </row>
    <row r="193" spans="1:4" x14ac:dyDescent="0.25">
      <c r="A193" s="10"/>
      <c r="B193" s="11">
        <v>45434</v>
      </c>
      <c r="C193" s="12" t="s">
        <v>14</v>
      </c>
      <c r="D193" s="13">
        <v>4261.33</v>
      </c>
    </row>
    <row r="194" spans="1:4" x14ac:dyDescent="0.25">
      <c r="A194" s="10"/>
      <c r="B194" s="11">
        <v>45468</v>
      </c>
      <c r="C194" s="12" t="s">
        <v>14</v>
      </c>
      <c r="D194" s="13">
        <v>3221.51</v>
      </c>
    </row>
    <row r="195" spans="1:4" x14ac:dyDescent="0.25">
      <c r="A195" s="10"/>
      <c r="B195" s="11">
        <v>45495</v>
      </c>
      <c r="C195" s="12" t="s">
        <v>14</v>
      </c>
      <c r="D195" s="13">
        <v>2993.94</v>
      </c>
    </row>
    <row r="196" spans="1:4" x14ac:dyDescent="0.25">
      <c r="A196" s="10"/>
      <c r="B196" s="11">
        <v>45526</v>
      </c>
      <c r="C196" s="12" t="s">
        <v>14</v>
      </c>
      <c r="D196" s="13">
        <v>3087.28</v>
      </c>
    </row>
    <row r="197" spans="1:4" x14ac:dyDescent="0.25">
      <c r="A197" s="10"/>
      <c r="B197" s="11">
        <v>45558</v>
      </c>
      <c r="C197" s="12" t="s">
        <v>14</v>
      </c>
      <c r="D197" s="13">
        <v>3183.93</v>
      </c>
    </row>
    <row r="198" spans="1:4" x14ac:dyDescent="0.25">
      <c r="A198" s="10"/>
      <c r="B198" s="11">
        <v>45587</v>
      </c>
      <c r="C198" s="12" t="s">
        <v>14</v>
      </c>
      <c r="D198" s="13">
        <v>2887.08</v>
      </c>
    </row>
    <row r="199" spans="1:4" x14ac:dyDescent="0.25">
      <c r="A199" s="10"/>
      <c r="B199" s="11">
        <v>45618</v>
      </c>
      <c r="C199" s="12" t="s">
        <v>14</v>
      </c>
      <c r="D199" s="13">
        <v>3462.78</v>
      </c>
    </row>
    <row r="200" spans="1:4" ht="15.75" thickBot="1" x14ac:dyDescent="0.3">
      <c r="A200" s="10"/>
      <c r="B200" s="11">
        <v>45649</v>
      </c>
      <c r="C200" s="12" t="s">
        <v>14</v>
      </c>
      <c r="D200" s="14">
        <v>3734.8</v>
      </c>
    </row>
    <row r="201" spans="1:4" x14ac:dyDescent="0.25">
      <c r="A201" s="15"/>
      <c r="B201" s="16"/>
      <c r="C201" s="16"/>
      <c r="D201" s="22">
        <f>SUM(D152:D200)</f>
        <v>423258.71000000008</v>
      </c>
    </row>
    <row r="202" spans="1:4" x14ac:dyDescent="0.25">
      <c r="A202" s="18"/>
      <c r="B202" s="18"/>
      <c r="C202" s="18"/>
      <c r="D202" s="28"/>
    </row>
    <row r="203" spans="1:4" x14ac:dyDescent="0.25">
      <c r="A203" s="12" t="s">
        <v>47</v>
      </c>
      <c r="B203" s="11">
        <v>45436</v>
      </c>
      <c r="C203" s="12" t="s">
        <v>48</v>
      </c>
      <c r="D203" s="13">
        <v>346241.31</v>
      </c>
    </row>
    <row r="204" spans="1:4" ht="15.75" thickBot="1" x14ac:dyDescent="0.3">
      <c r="A204" s="10"/>
      <c r="B204" s="11">
        <v>45436</v>
      </c>
      <c r="C204" s="12" t="s">
        <v>48</v>
      </c>
      <c r="D204" s="14">
        <v>132810.06</v>
      </c>
    </row>
    <row r="205" spans="1:4" x14ac:dyDescent="0.25">
      <c r="A205" s="15"/>
      <c r="B205" s="16"/>
      <c r="C205" s="16"/>
      <c r="D205" s="17">
        <f>SUM(D203:D204)</f>
        <v>479051.37</v>
      </c>
    </row>
    <row r="206" spans="1:4" x14ac:dyDescent="0.25">
      <c r="A206" s="18"/>
      <c r="B206" s="18"/>
      <c r="C206" s="18"/>
      <c r="D206" s="32"/>
    </row>
    <row r="207" spans="1:4" x14ac:dyDescent="0.25">
      <c r="A207" s="12" t="s">
        <v>15</v>
      </c>
      <c r="B207" s="11">
        <v>45321</v>
      </c>
      <c r="C207" s="12" t="s">
        <v>49</v>
      </c>
      <c r="D207" s="13">
        <v>4514.8900000000003</v>
      </c>
    </row>
    <row r="208" spans="1:4" x14ac:dyDescent="0.25">
      <c r="A208" s="12"/>
      <c r="B208" s="11">
        <v>45323</v>
      </c>
      <c r="C208" s="12" t="s">
        <v>50</v>
      </c>
      <c r="D208" s="13">
        <v>2028.29</v>
      </c>
    </row>
    <row r="209" spans="1:4" x14ac:dyDescent="0.25">
      <c r="A209" s="12"/>
      <c r="B209" s="11">
        <v>45327</v>
      </c>
      <c r="C209" s="12" t="s">
        <v>51</v>
      </c>
      <c r="D209" s="13">
        <v>5008.9399999999996</v>
      </c>
    </row>
    <row r="210" spans="1:4" x14ac:dyDescent="0.25">
      <c r="A210" s="12"/>
      <c r="B210" s="11">
        <v>45336</v>
      </c>
      <c r="C210" s="12" t="s">
        <v>52</v>
      </c>
      <c r="D210" s="13">
        <v>2767.07</v>
      </c>
    </row>
    <row r="211" spans="1:4" x14ac:dyDescent="0.25">
      <c r="A211" s="12"/>
      <c r="B211" s="11">
        <v>45342</v>
      </c>
      <c r="C211" s="12" t="s">
        <v>53</v>
      </c>
      <c r="D211" s="13">
        <v>4104.3999999999996</v>
      </c>
    </row>
    <row r="212" spans="1:4" x14ac:dyDescent="0.25">
      <c r="A212" s="12"/>
      <c r="B212" s="11">
        <v>45359</v>
      </c>
      <c r="C212" s="12" t="s">
        <v>54</v>
      </c>
      <c r="D212" s="13">
        <v>2309.2199999999998</v>
      </c>
    </row>
    <row r="213" spans="1:4" ht="15.75" thickBot="1" x14ac:dyDescent="0.3">
      <c r="A213" s="12"/>
      <c r="B213" s="11">
        <v>45595</v>
      </c>
      <c r="C213" s="12" t="s">
        <v>55</v>
      </c>
      <c r="D213" s="14">
        <v>4950.57</v>
      </c>
    </row>
    <row r="214" spans="1:4" x14ac:dyDescent="0.25">
      <c r="A214" s="15"/>
      <c r="B214" s="16"/>
      <c r="C214" s="16"/>
      <c r="D214" s="17">
        <f>SUM(D207:D213)</f>
        <v>25683.379999999997</v>
      </c>
    </row>
    <row r="215" spans="1:4" x14ac:dyDescent="0.25">
      <c r="A215" s="18"/>
      <c r="B215" s="18"/>
      <c r="C215" s="18"/>
      <c r="D215" s="32"/>
    </row>
    <row r="216" spans="1:4" x14ac:dyDescent="0.25">
      <c r="A216" s="18"/>
      <c r="B216" s="18"/>
      <c r="C216" s="18"/>
      <c r="D216" s="28"/>
    </row>
    <row r="217" spans="1:4" x14ac:dyDescent="0.25">
      <c r="A217" s="12" t="s">
        <v>56</v>
      </c>
      <c r="B217" s="11">
        <v>45300</v>
      </c>
      <c r="C217" s="12" t="s">
        <v>57</v>
      </c>
      <c r="D217" s="13">
        <v>2960.52</v>
      </c>
    </row>
    <row r="218" spans="1:4" x14ac:dyDescent="0.25">
      <c r="A218" s="10"/>
      <c r="B218" s="11">
        <v>45342</v>
      </c>
      <c r="C218" s="12" t="s">
        <v>58</v>
      </c>
      <c r="D218" s="13">
        <v>2791.57</v>
      </c>
    </row>
    <row r="219" spans="1:4" x14ac:dyDescent="0.25">
      <c r="A219" s="10"/>
      <c r="B219" s="11">
        <v>45385</v>
      </c>
      <c r="C219" s="12" t="s">
        <v>59</v>
      </c>
      <c r="D219" s="13">
        <v>3010.41</v>
      </c>
    </row>
    <row r="220" spans="1:4" x14ac:dyDescent="0.25">
      <c r="A220" s="10"/>
      <c r="B220" s="11">
        <v>45434</v>
      </c>
      <c r="C220" s="12" t="s">
        <v>60</v>
      </c>
      <c r="D220" s="13">
        <v>3681.66</v>
      </c>
    </row>
    <row r="221" spans="1:4" x14ac:dyDescent="0.25">
      <c r="A221" s="10"/>
      <c r="B221" s="11">
        <v>45461</v>
      </c>
      <c r="C221" s="12" t="s">
        <v>61</v>
      </c>
      <c r="D221" s="13">
        <v>2692.93</v>
      </c>
    </row>
    <row r="222" spans="1:4" x14ac:dyDescent="0.25">
      <c r="A222" s="10"/>
      <c r="B222" s="11">
        <v>45490</v>
      </c>
      <c r="C222" s="12" t="s">
        <v>62</v>
      </c>
      <c r="D222" s="13">
        <v>3417.47</v>
      </c>
    </row>
    <row r="223" spans="1:4" x14ac:dyDescent="0.25">
      <c r="A223" s="10"/>
      <c r="B223" s="11">
        <v>45510</v>
      </c>
      <c r="C223" s="12" t="s">
        <v>63</v>
      </c>
      <c r="D223" s="13">
        <v>2912.9</v>
      </c>
    </row>
    <row r="224" spans="1:4" x14ac:dyDescent="0.25">
      <c r="A224" s="10"/>
      <c r="B224" s="11">
        <v>45538</v>
      </c>
      <c r="C224" s="12" t="s">
        <v>64</v>
      </c>
      <c r="D224" s="13">
        <v>2853.94</v>
      </c>
    </row>
    <row r="225" spans="1:4" x14ac:dyDescent="0.25">
      <c r="A225" s="10"/>
      <c r="B225" s="11">
        <v>45565</v>
      </c>
      <c r="C225" s="12" t="s">
        <v>65</v>
      </c>
      <c r="D225" s="13">
        <v>3101.12</v>
      </c>
    </row>
    <row r="226" spans="1:4" x14ac:dyDescent="0.25">
      <c r="A226" s="10"/>
      <c r="B226" s="11">
        <v>45601</v>
      </c>
      <c r="C226" s="12" t="s">
        <v>66</v>
      </c>
      <c r="D226" s="13">
        <v>2780.23</v>
      </c>
    </row>
    <row r="227" spans="1:4" ht="15.75" thickBot="1" x14ac:dyDescent="0.3">
      <c r="A227" s="10"/>
      <c r="B227" s="11">
        <v>45643</v>
      </c>
      <c r="C227" s="12" t="s">
        <v>67</v>
      </c>
      <c r="D227" s="14">
        <v>2834.66</v>
      </c>
    </row>
    <row r="228" spans="1:4" x14ac:dyDescent="0.25">
      <c r="A228" s="15"/>
      <c r="B228" s="16"/>
      <c r="C228" s="16"/>
      <c r="D228" s="22">
        <f>SUM(D217:D227)</f>
        <v>33037.410000000003</v>
      </c>
    </row>
    <row r="229" spans="1:4" x14ac:dyDescent="0.25">
      <c r="A229" s="18"/>
      <c r="B229" s="18"/>
      <c r="C229" s="18"/>
      <c r="D229" s="28"/>
    </row>
    <row r="230" spans="1:4" ht="15.75" thickBot="1" x14ac:dyDescent="0.3">
      <c r="A230" s="12" t="s">
        <v>68</v>
      </c>
      <c r="B230" s="11">
        <v>45489</v>
      </c>
      <c r="C230" s="12" t="s">
        <v>69</v>
      </c>
      <c r="D230" s="14">
        <f>20599.8+22638.87</f>
        <v>43238.67</v>
      </c>
    </row>
    <row r="231" spans="1:4" x14ac:dyDescent="0.25">
      <c r="A231" s="15"/>
      <c r="B231" s="16"/>
      <c r="C231" s="16"/>
      <c r="D231" s="17">
        <f>SUM(D230:D230)</f>
        <v>43238.67</v>
      </c>
    </row>
    <row r="232" spans="1:4" x14ac:dyDescent="0.25">
      <c r="A232" s="18"/>
      <c r="B232" s="18"/>
      <c r="C232" s="18"/>
      <c r="D232" s="32"/>
    </row>
    <row r="233" spans="1:4" x14ac:dyDescent="0.25">
      <c r="A233" s="12" t="s">
        <v>70</v>
      </c>
      <c r="B233" s="11">
        <v>45327</v>
      </c>
      <c r="C233" s="12" t="s">
        <v>71</v>
      </c>
      <c r="D233" s="13">
        <v>20599.740000000002</v>
      </c>
    </row>
    <row r="234" spans="1:4" x14ac:dyDescent="0.25">
      <c r="A234" s="10"/>
      <c r="B234" s="11">
        <v>45398</v>
      </c>
      <c r="C234" s="12" t="s">
        <v>72</v>
      </c>
      <c r="D234" s="13">
        <v>12789.62</v>
      </c>
    </row>
    <row r="235" spans="1:4" x14ac:dyDescent="0.25">
      <c r="A235" s="10"/>
      <c r="B235" s="11">
        <v>45440</v>
      </c>
      <c r="C235" s="12" t="s">
        <v>73</v>
      </c>
      <c r="D235" s="13">
        <v>20418.509999999998</v>
      </c>
    </row>
    <row r="236" spans="1:4" x14ac:dyDescent="0.25">
      <c r="A236" s="10"/>
      <c r="B236" s="11">
        <v>45475</v>
      </c>
      <c r="C236" s="12" t="s">
        <v>74</v>
      </c>
      <c r="D236" s="13">
        <v>9756.2800000000007</v>
      </c>
    </row>
    <row r="237" spans="1:4" x14ac:dyDescent="0.25">
      <c r="A237" s="10"/>
      <c r="B237" s="11">
        <v>45477</v>
      </c>
      <c r="C237" s="12" t="s">
        <v>75</v>
      </c>
      <c r="D237" s="13">
        <v>17035.560000000001</v>
      </c>
    </row>
    <row r="238" spans="1:4" x14ac:dyDescent="0.25">
      <c r="A238" s="10"/>
      <c r="B238" s="11">
        <v>45509</v>
      </c>
      <c r="C238" s="12" t="s">
        <v>76</v>
      </c>
      <c r="D238" s="13">
        <v>20366.73</v>
      </c>
    </row>
    <row r="239" spans="1:4" x14ac:dyDescent="0.25">
      <c r="A239" s="10"/>
      <c r="B239" s="11">
        <v>45551</v>
      </c>
      <c r="C239" s="12" t="s">
        <v>77</v>
      </c>
      <c r="D239" s="13">
        <v>17078.71</v>
      </c>
    </row>
    <row r="240" spans="1:4" x14ac:dyDescent="0.25">
      <c r="A240" s="10"/>
      <c r="B240" s="11">
        <v>45582</v>
      </c>
      <c r="C240" s="12" t="s">
        <v>79</v>
      </c>
      <c r="D240" s="13">
        <v>20401.25</v>
      </c>
    </row>
    <row r="241" spans="1:4" ht="15.75" thickBot="1" x14ac:dyDescent="0.3">
      <c r="A241" s="10"/>
      <c r="B241" s="11">
        <v>45588</v>
      </c>
      <c r="C241" s="12" t="s">
        <v>78</v>
      </c>
      <c r="D241" s="14">
        <v>9773.6</v>
      </c>
    </row>
    <row r="242" spans="1:4" x14ac:dyDescent="0.25">
      <c r="A242" s="15"/>
      <c r="B242" s="16"/>
      <c r="C242" s="16"/>
      <c r="D242" s="17">
        <f>SUM(D233:D241)</f>
        <v>148220</v>
      </c>
    </row>
    <row r="243" spans="1:4" x14ac:dyDescent="0.25">
      <c r="A243" s="18"/>
      <c r="B243" s="11"/>
      <c r="C243" s="12"/>
      <c r="D243" s="34"/>
    </row>
    <row r="244" spans="1:4" x14ac:dyDescent="0.25">
      <c r="A244" s="12" t="s">
        <v>80</v>
      </c>
      <c r="B244" s="11">
        <v>45401</v>
      </c>
      <c r="C244" s="12" t="s">
        <v>81</v>
      </c>
      <c r="D244" s="13">
        <v>6740.33</v>
      </c>
    </row>
    <row r="245" spans="1:4" x14ac:dyDescent="0.25">
      <c r="A245" s="10"/>
      <c r="B245" s="11">
        <v>45401</v>
      </c>
      <c r="C245" s="12" t="s">
        <v>82</v>
      </c>
      <c r="D245" s="13">
        <v>20047.36</v>
      </c>
    </row>
    <row r="246" spans="1:4" ht="15.75" thickBot="1" x14ac:dyDescent="0.3">
      <c r="A246" s="10"/>
      <c r="B246" s="11">
        <v>45401</v>
      </c>
      <c r="C246" s="12" t="s">
        <v>275</v>
      </c>
      <c r="D246" s="14">
        <v>24725.08</v>
      </c>
    </row>
    <row r="247" spans="1:4" x14ac:dyDescent="0.25">
      <c r="A247" s="15"/>
      <c r="B247" s="16"/>
      <c r="C247" s="16"/>
      <c r="D247" s="17">
        <f>SUM(D244:D246)</f>
        <v>51512.770000000004</v>
      </c>
    </row>
    <row r="248" spans="1:4" x14ac:dyDescent="0.25">
      <c r="A248" s="18"/>
      <c r="B248" s="18"/>
      <c r="C248" s="18"/>
      <c r="D248" s="32"/>
    </row>
    <row r="249" spans="1:4" x14ac:dyDescent="0.25">
      <c r="A249" s="12" t="s">
        <v>83</v>
      </c>
      <c r="B249" s="11">
        <v>45327</v>
      </c>
      <c r="C249" s="12" t="s">
        <v>276</v>
      </c>
      <c r="D249" s="13">
        <v>6800</v>
      </c>
    </row>
    <row r="250" spans="1:4" x14ac:dyDescent="0.25">
      <c r="A250" s="10"/>
      <c r="B250" s="11">
        <v>45384</v>
      </c>
      <c r="C250" s="12" t="s">
        <v>277</v>
      </c>
      <c r="D250" s="13">
        <v>20000</v>
      </c>
    </row>
    <row r="251" spans="1:4" x14ac:dyDescent="0.25">
      <c r="A251" s="10"/>
      <c r="B251" s="11">
        <v>45511</v>
      </c>
      <c r="C251" s="12" t="s">
        <v>276</v>
      </c>
      <c r="D251" s="13">
        <v>1200</v>
      </c>
    </row>
    <row r="252" spans="1:4" x14ac:dyDescent="0.25">
      <c r="A252" s="10"/>
      <c r="B252" s="11">
        <v>45523</v>
      </c>
      <c r="C252" s="12" t="s">
        <v>278</v>
      </c>
      <c r="D252" s="13">
        <v>6000</v>
      </c>
    </row>
    <row r="253" spans="1:4" x14ac:dyDescent="0.25">
      <c r="A253" s="10"/>
      <c r="B253" s="11">
        <v>45523</v>
      </c>
      <c r="C253" s="12" t="s">
        <v>279</v>
      </c>
      <c r="D253" s="13">
        <v>6800</v>
      </c>
    </row>
    <row r="254" spans="1:4" ht="15.75" thickBot="1" x14ac:dyDescent="0.3">
      <c r="A254" s="10"/>
      <c r="B254" s="11">
        <v>45610</v>
      </c>
      <c r="C254" s="12" t="s">
        <v>280</v>
      </c>
      <c r="D254" s="14">
        <v>1200</v>
      </c>
    </row>
    <row r="255" spans="1:4" x14ac:dyDescent="0.25">
      <c r="A255" s="15"/>
      <c r="B255" s="16"/>
      <c r="C255" s="16"/>
      <c r="D255" s="17">
        <f>SUM(D249:D254)</f>
        <v>42000</v>
      </c>
    </row>
    <row r="256" spans="1:4" x14ac:dyDescent="0.25">
      <c r="A256" s="18"/>
      <c r="B256" s="18"/>
      <c r="C256" s="18"/>
      <c r="D256" s="32"/>
    </row>
    <row r="257" spans="1:4" x14ac:dyDescent="0.25">
      <c r="A257" s="35" t="s">
        <v>84</v>
      </c>
      <c r="B257" s="11">
        <v>45313</v>
      </c>
      <c r="C257" s="12" t="s">
        <v>85</v>
      </c>
      <c r="D257" s="13">
        <v>2337.2800000000002</v>
      </c>
    </row>
    <row r="258" spans="1:4" x14ac:dyDescent="0.25">
      <c r="A258" s="10"/>
      <c r="B258" s="11">
        <v>45338</v>
      </c>
      <c r="C258" s="12" t="s">
        <v>86</v>
      </c>
      <c r="D258" s="13">
        <v>2527.5700000000002</v>
      </c>
    </row>
    <row r="259" spans="1:4" x14ac:dyDescent="0.25">
      <c r="A259" s="10"/>
      <c r="B259" s="11">
        <v>45351</v>
      </c>
      <c r="C259" s="12" t="s">
        <v>281</v>
      </c>
      <c r="D259" s="13">
        <v>2346.4699999999998</v>
      </c>
    </row>
    <row r="260" spans="1:4" x14ac:dyDescent="0.25">
      <c r="A260" s="10"/>
      <c r="B260" s="11">
        <v>45362</v>
      </c>
      <c r="C260" s="12" t="s">
        <v>282</v>
      </c>
      <c r="D260" s="13">
        <v>4960.66</v>
      </c>
    </row>
    <row r="261" spans="1:4" x14ac:dyDescent="0.25">
      <c r="A261" s="10"/>
      <c r="B261" s="11">
        <v>45370</v>
      </c>
      <c r="C261" s="12" t="s">
        <v>283</v>
      </c>
      <c r="D261" s="13">
        <v>10304.52</v>
      </c>
    </row>
    <row r="262" spans="1:4" x14ac:dyDescent="0.25">
      <c r="A262" s="10"/>
      <c r="B262" s="11">
        <v>45408</v>
      </c>
      <c r="C262" s="12" t="s">
        <v>283</v>
      </c>
      <c r="D262" s="13">
        <v>4640.45</v>
      </c>
    </row>
    <row r="263" spans="1:4" x14ac:dyDescent="0.25">
      <c r="A263" s="10"/>
      <c r="B263" s="11">
        <v>45408</v>
      </c>
      <c r="C263" s="12" t="s">
        <v>87</v>
      </c>
      <c r="D263" s="13">
        <v>3895.03</v>
      </c>
    </row>
    <row r="264" spans="1:4" x14ac:dyDescent="0.25">
      <c r="A264" s="10"/>
      <c r="B264" s="11">
        <v>45408</v>
      </c>
      <c r="C264" s="12" t="s">
        <v>88</v>
      </c>
      <c r="D264" s="13">
        <v>3821.54</v>
      </c>
    </row>
    <row r="265" spans="1:4" x14ac:dyDescent="0.25">
      <c r="A265" s="10"/>
      <c r="B265" s="11">
        <v>45413</v>
      </c>
      <c r="C265" s="12" t="s">
        <v>284</v>
      </c>
      <c r="D265" s="13">
        <v>2263.79</v>
      </c>
    </row>
    <row r="266" spans="1:4" x14ac:dyDescent="0.25">
      <c r="A266" s="10"/>
      <c r="B266" s="11">
        <v>45414</v>
      </c>
      <c r="C266" s="12" t="s">
        <v>89</v>
      </c>
      <c r="D266" s="13">
        <v>7034.16</v>
      </c>
    </row>
    <row r="267" spans="1:4" x14ac:dyDescent="0.25">
      <c r="A267" s="10"/>
      <c r="B267" s="11">
        <v>45477</v>
      </c>
      <c r="C267" s="12" t="s">
        <v>284</v>
      </c>
      <c r="D267" s="13">
        <v>2616.81</v>
      </c>
    </row>
    <row r="268" spans="1:4" x14ac:dyDescent="0.25">
      <c r="A268" s="10"/>
      <c r="B268" s="11">
        <v>45512</v>
      </c>
      <c r="C268" s="12" t="s">
        <v>283</v>
      </c>
      <c r="D268" s="13">
        <v>5177.9799999999996</v>
      </c>
    </row>
    <row r="269" spans="1:4" x14ac:dyDescent="0.25">
      <c r="A269" s="10"/>
      <c r="B269" s="11">
        <v>45541</v>
      </c>
      <c r="C269" s="12" t="s">
        <v>284</v>
      </c>
      <c r="D269" s="13">
        <v>4341.22</v>
      </c>
    </row>
    <row r="270" spans="1:4" x14ac:dyDescent="0.25">
      <c r="A270" s="10"/>
      <c r="B270" s="11">
        <v>45567</v>
      </c>
      <c r="C270" s="12" t="s">
        <v>284</v>
      </c>
      <c r="D270" s="13">
        <v>5876.67</v>
      </c>
    </row>
    <row r="271" spans="1:4" x14ac:dyDescent="0.25">
      <c r="A271" s="10"/>
      <c r="B271" s="11">
        <v>45596</v>
      </c>
      <c r="C271" s="12" t="s">
        <v>285</v>
      </c>
      <c r="D271" s="13">
        <v>3488.2</v>
      </c>
    </row>
    <row r="272" spans="1:4" ht="15.75" thickBot="1" x14ac:dyDescent="0.3">
      <c r="A272" s="10"/>
      <c r="B272" s="11">
        <v>45635</v>
      </c>
      <c r="C272" s="12" t="s">
        <v>285</v>
      </c>
      <c r="D272" s="14">
        <v>6018.4</v>
      </c>
    </row>
    <row r="273" spans="1:4" x14ac:dyDescent="0.25">
      <c r="A273" s="15"/>
      <c r="B273" s="16"/>
      <c r="C273" s="16"/>
      <c r="D273" s="17">
        <f>SUM(D257:D272)</f>
        <v>71650.749999999985</v>
      </c>
    </row>
    <row r="274" spans="1:4" x14ac:dyDescent="0.25">
      <c r="A274" s="18"/>
      <c r="B274" s="18"/>
      <c r="C274" s="18"/>
      <c r="D274" s="32"/>
    </row>
    <row r="275" spans="1:4" x14ac:dyDescent="0.25">
      <c r="A275" s="12" t="s">
        <v>90</v>
      </c>
      <c r="B275" s="11">
        <v>45439</v>
      </c>
      <c r="C275" s="12" t="s">
        <v>264</v>
      </c>
      <c r="D275" s="13">
        <v>78935.45</v>
      </c>
    </row>
    <row r="276" spans="1:4" ht="15.75" thickBot="1" x14ac:dyDescent="0.3">
      <c r="A276" s="10"/>
      <c r="B276" s="11">
        <v>45519</v>
      </c>
      <c r="C276" s="12" t="s">
        <v>91</v>
      </c>
      <c r="D276" s="14">
        <v>10992.82</v>
      </c>
    </row>
    <row r="277" spans="1:4" x14ac:dyDescent="0.25">
      <c r="A277" s="15"/>
      <c r="B277" s="16"/>
      <c r="C277" s="16"/>
      <c r="D277" s="22">
        <f>SUM(D275:D276)</f>
        <v>89928.26999999999</v>
      </c>
    </row>
    <row r="278" spans="1:4" x14ac:dyDescent="0.25">
      <c r="A278" s="18"/>
      <c r="B278" s="18"/>
      <c r="C278" s="18"/>
      <c r="D278" s="28"/>
    </row>
    <row r="279" spans="1:4" x14ac:dyDescent="0.25">
      <c r="A279" s="12" t="s">
        <v>16</v>
      </c>
      <c r="B279" s="11">
        <v>45300</v>
      </c>
      <c r="C279" s="12" t="s">
        <v>92</v>
      </c>
      <c r="D279" s="13">
        <v>3949.78</v>
      </c>
    </row>
    <row r="280" spans="1:4" x14ac:dyDescent="0.25">
      <c r="A280" s="10"/>
      <c r="B280" s="11">
        <v>45303</v>
      </c>
      <c r="C280" s="12" t="s">
        <v>92</v>
      </c>
      <c r="D280" s="13">
        <v>3834.68</v>
      </c>
    </row>
    <row r="281" spans="1:4" x14ac:dyDescent="0.25">
      <c r="A281" s="10"/>
      <c r="B281" s="11">
        <v>45307</v>
      </c>
      <c r="C281" s="12" t="s">
        <v>92</v>
      </c>
      <c r="D281" s="13">
        <v>4261.25</v>
      </c>
    </row>
    <row r="282" spans="1:4" x14ac:dyDescent="0.25">
      <c r="A282" s="10"/>
      <c r="B282" s="11">
        <v>45310</v>
      </c>
      <c r="C282" s="12" t="s">
        <v>92</v>
      </c>
      <c r="D282" s="13">
        <v>3940.75</v>
      </c>
    </row>
    <row r="283" spans="1:4" x14ac:dyDescent="0.25">
      <c r="A283" s="10"/>
      <c r="B283" s="11">
        <v>45316</v>
      </c>
      <c r="C283" s="12" t="s">
        <v>92</v>
      </c>
      <c r="D283" s="13">
        <v>4001.69</v>
      </c>
    </row>
    <row r="284" spans="1:4" x14ac:dyDescent="0.25">
      <c r="A284" s="10"/>
      <c r="B284" s="11">
        <v>45327</v>
      </c>
      <c r="C284" s="12" t="s">
        <v>93</v>
      </c>
      <c r="D284" s="13">
        <v>4128.08</v>
      </c>
    </row>
    <row r="285" spans="1:4" x14ac:dyDescent="0.25">
      <c r="A285" s="10"/>
      <c r="B285" s="11">
        <v>45341</v>
      </c>
      <c r="C285" s="12" t="s">
        <v>92</v>
      </c>
      <c r="D285" s="13">
        <v>4103.26</v>
      </c>
    </row>
    <row r="286" spans="1:4" x14ac:dyDescent="0.25">
      <c r="A286" s="10"/>
      <c r="B286" s="11">
        <v>45359</v>
      </c>
      <c r="C286" s="12" t="s">
        <v>92</v>
      </c>
      <c r="D286" s="13">
        <v>3305.4</v>
      </c>
    </row>
    <row r="287" spans="1:4" x14ac:dyDescent="0.25">
      <c r="A287" s="10"/>
      <c r="B287" s="11">
        <v>45372</v>
      </c>
      <c r="C287" s="12" t="s">
        <v>92</v>
      </c>
      <c r="D287" s="13">
        <v>3339.26</v>
      </c>
    </row>
    <row r="288" spans="1:4" x14ac:dyDescent="0.25">
      <c r="A288" s="10"/>
      <c r="B288" s="11">
        <v>45391</v>
      </c>
      <c r="C288" s="12" t="s">
        <v>94</v>
      </c>
      <c r="D288" s="13">
        <v>3305.4</v>
      </c>
    </row>
    <row r="289" spans="1:4" x14ac:dyDescent="0.25">
      <c r="A289" s="10"/>
      <c r="B289" s="11">
        <v>45630</v>
      </c>
      <c r="C289" s="12" t="s">
        <v>95</v>
      </c>
      <c r="D289" s="13">
        <v>4220.25</v>
      </c>
    </row>
    <row r="290" spans="1:4" x14ac:dyDescent="0.25">
      <c r="A290" s="10"/>
      <c r="B290" s="11">
        <v>45636</v>
      </c>
      <c r="C290" s="12" t="s">
        <v>96</v>
      </c>
      <c r="D290" s="13">
        <v>4180.29</v>
      </c>
    </row>
    <row r="291" spans="1:4" x14ac:dyDescent="0.25">
      <c r="A291" s="10"/>
      <c r="B291" s="11">
        <v>45642</v>
      </c>
      <c r="C291" s="12" t="s">
        <v>97</v>
      </c>
      <c r="D291" s="13">
        <v>4279.01</v>
      </c>
    </row>
    <row r="292" spans="1:4" ht="15.75" thickBot="1" x14ac:dyDescent="0.3">
      <c r="A292" s="10"/>
      <c r="B292" s="11">
        <v>45656</v>
      </c>
      <c r="C292" s="12" t="s">
        <v>98</v>
      </c>
      <c r="D292" s="14">
        <v>4240.2299999999996</v>
      </c>
    </row>
    <row r="293" spans="1:4" x14ac:dyDescent="0.25">
      <c r="A293" s="15"/>
      <c r="B293" s="16"/>
      <c r="C293" s="16"/>
      <c r="D293" s="17">
        <f>SUM(D279:D292)</f>
        <v>55089.33</v>
      </c>
    </row>
    <row r="294" spans="1:4" x14ac:dyDescent="0.25">
      <c r="A294" s="18"/>
      <c r="B294" s="18"/>
      <c r="C294" s="18"/>
      <c r="D294" s="32"/>
    </row>
    <row r="295" spans="1:4" x14ac:dyDescent="0.25">
      <c r="A295" s="12" t="s">
        <v>99</v>
      </c>
      <c r="B295" s="11">
        <v>45376</v>
      </c>
      <c r="C295" s="12" t="s">
        <v>100</v>
      </c>
      <c r="D295" s="13">
        <v>550517</v>
      </c>
    </row>
    <row r="296" spans="1:4" ht="15.75" thickBot="1" x14ac:dyDescent="0.3">
      <c r="A296" s="10"/>
      <c r="B296" s="11">
        <v>45376</v>
      </c>
      <c r="C296" s="12" t="s">
        <v>101</v>
      </c>
      <c r="D296" s="14">
        <v>550516</v>
      </c>
    </row>
    <row r="297" spans="1:4" x14ac:dyDescent="0.25">
      <c r="A297" s="15"/>
      <c r="B297" s="16"/>
      <c r="C297" s="16"/>
      <c r="D297" s="17">
        <f>SUM(D295:D296)</f>
        <v>1101033</v>
      </c>
    </row>
    <row r="298" spans="1:4" x14ac:dyDescent="0.25">
      <c r="A298" s="18"/>
      <c r="B298" s="18"/>
      <c r="C298" s="18"/>
      <c r="D298" s="32"/>
    </row>
    <row r="299" spans="1:4" x14ac:dyDescent="0.25">
      <c r="A299" s="12" t="s">
        <v>17</v>
      </c>
      <c r="B299" s="11">
        <v>45350</v>
      </c>
      <c r="C299" s="12" t="s">
        <v>102</v>
      </c>
      <c r="D299" s="13">
        <v>167828</v>
      </c>
    </row>
    <row r="300" spans="1:4" ht="15.75" thickBot="1" x14ac:dyDescent="0.3">
      <c r="A300" s="10"/>
      <c r="B300" s="11">
        <v>45436</v>
      </c>
      <c r="C300" s="12" t="s">
        <v>103</v>
      </c>
      <c r="D300" s="14">
        <v>167828</v>
      </c>
    </row>
    <row r="301" spans="1:4" x14ac:dyDescent="0.25">
      <c r="A301" s="15"/>
      <c r="B301" s="16"/>
      <c r="C301" s="16"/>
      <c r="D301" s="22">
        <f>SUM(D299:D300)</f>
        <v>335656</v>
      </c>
    </row>
    <row r="302" spans="1:4" x14ac:dyDescent="0.25">
      <c r="A302" s="18"/>
      <c r="B302" s="18"/>
      <c r="C302" s="18"/>
      <c r="D302" s="28"/>
    </row>
    <row r="303" spans="1:4" ht="15.75" thickBot="1" x14ac:dyDescent="0.3">
      <c r="A303" s="12" t="s">
        <v>104</v>
      </c>
      <c r="B303" s="11">
        <v>45352</v>
      </c>
      <c r="C303" s="12" t="s">
        <v>173</v>
      </c>
      <c r="D303" s="14">
        <v>26005.68</v>
      </c>
    </row>
    <row r="304" spans="1:4" x14ac:dyDescent="0.25">
      <c r="A304" s="15"/>
      <c r="B304" s="20"/>
      <c r="C304" s="21"/>
      <c r="D304" s="22">
        <f>SUM(D303)</f>
        <v>26005.68</v>
      </c>
    </row>
    <row r="305" spans="1:4" x14ac:dyDescent="0.25">
      <c r="A305" s="18"/>
      <c r="B305" s="11"/>
      <c r="C305" s="12"/>
      <c r="D305" s="36"/>
    </row>
    <row r="306" spans="1:4" ht="15.75" thickBot="1" x14ac:dyDescent="0.3">
      <c r="A306" s="12" t="s">
        <v>105</v>
      </c>
      <c r="B306" s="11">
        <v>45328</v>
      </c>
      <c r="C306" s="12" t="s">
        <v>286</v>
      </c>
      <c r="D306" s="14">
        <v>38883.17</v>
      </c>
    </row>
    <row r="307" spans="1:4" x14ac:dyDescent="0.25">
      <c r="A307" s="15"/>
      <c r="B307" s="20"/>
      <c r="C307" s="21"/>
      <c r="D307" s="22">
        <f>SUM(D306:D306)</f>
        <v>38883.17</v>
      </c>
    </row>
    <row r="308" spans="1:4" x14ac:dyDescent="0.25">
      <c r="A308" s="18"/>
      <c r="B308" s="11"/>
      <c r="C308" s="12"/>
      <c r="D308" s="28"/>
    </row>
    <row r="309" spans="1:4" ht="15.75" thickBot="1" x14ac:dyDescent="0.3">
      <c r="A309" s="12" t="s">
        <v>106</v>
      </c>
      <c r="B309" s="11">
        <v>45520</v>
      </c>
      <c r="C309" s="12" t="s">
        <v>107</v>
      </c>
      <c r="D309" s="14">
        <f>97507.73+81934.76+81696.51</f>
        <v>261139</v>
      </c>
    </row>
    <row r="310" spans="1:4" x14ac:dyDescent="0.25">
      <c r="A310" s="15"/>
      <c r="B310" s="20"/>
      <c r="C310" s="21"/>
      <c r="D310" s="22">
        <f>SUM(D309:D309)</f>
        <v>261139</v>
      </c>
    </row>
    <row r="311" spans="1:4" x14ac:dyDescent="0.25">
      <c r="A311" s="18"/>
      <c r="B311" s="11"/>
      <c r="C311" s="12"/>
      <c r="D311" s="28"/>
    </row>
    <row r="312" spans="1:4" x14ac:dyDescent="0.25">
      <c r="A312" s="12" t="s">
        <v>108</v>
      </c>
      <c r="B312" s="11">
        <v>45437</v>
      </c>
      <c r="C312" s="12" t="s">
        <v>174</v>
      </c>
      <c r="D312" s="13">
        <v>3593.35</v>
      </c>
    </row>
    <row r="313" spans="1:4" x14ac:dyDescent="0.25">
      <c r="A313" s="10"/>
      <c r="B313" s="11">
        <v>45444</v>
      </c>
      <c r="C313" s="12" t="s">
        <v>175</v>
      </c>
      <c r="D313" s="13">
        <v>6302.36</v>
      </c>
    </row>
    <row r="314" spans="1:4" x14ac:dyDescent="0.25">
      <c r="A314" s="10"/>
      <c r="B314" s="11">
        <v>45451</v>
      </c>
      <c r="C314" s="12" t="s">
        <v>109</v>
      </c>
      <c r="D314" s="13">
        <v>7795.69</v>
      </c>
    </row>
    <row r="315" spans="1:4" x14ac:dyDescent="0.25">
      <c r="A315" s="10"/>
      <c r="B315" s="11">
        <v>45458</v>
      </c>
      <c r="C315" s="12" t="s">
        <v>176</v>
      </c>
      <c r="D315" s="13">
        <v>6100.2</v>
      </c>
    </row>
    <row r="316" spans="1:4" x14ac:dyDescent="0.25">
      <c r="A316" s="10"/>
      <c r="B316" s="11">
        <v>45479</v>
      </c>
      <c r="C316" s="12" t="s">
        <v>177</v>
      </c>
      <c r="D316" s="13">
        <v>2042.64</v>
      </c>
    </row>
    <row r="317" spans="1:4" x14ac:dyDescent="0.25">
      <c r="A317" s="10"/>
      <c r="B317" s="11">
        <v>45486</v>
      </c>
      <c r="C317" s="12" t="s">
        <v>177</v>
      </c>
      <c r="D317" s="13">
        <v>2053.8200000000002</v>
      </c>
    </row>
    <row r="318" spans="1:4" x14ac:dyDescent="0.25">
      <c r="A318" s="10"/>
      <c r="B318" s="11">
        <v>45542</v>
      </c>
      <c r="C318" s="12" t="s">
        <v>110</v>
      </c>
      <c r="D318" s="13">
        <v>4596.5200000000004</v>
      </c>
    </row>
    <row r="319" spans="1:4" ht="15.75" thickBot="1" x14ac:dyDescent="0.3">
      <c r="A319" s="10"/>
      <c r="B319" s="11">
        <v>45556</v>
      </c>
      <c r="C319" s="12" t="s">
        <v>111</v>
      </c>
      <c r="D319" s="14">
        <v>2542.58</v>
      </c>
    </row>
    <row r="320" spans="1:4" x14ac:dyDescent="0.25">
      <c r="A320" s="15"/>
      <c r="B320" s="20"/>
      <c r="C320" s="21"/>
      <c r="D320" s="22">
        <f>SUM(D312:D319)</f>
        <v>35027.159999999996</v>
      </c>
    </row>
    <row r="321" spans="1:4" x14ac:dyDescent="0.25">
      <c r="A321" s="18"/>
      <c r="B321" s="11"/>
      <c r="C321" s="12"/>
      <c r="D321" s="28"/>
    </row>
    <row r="322" spans="1:4" x14ac:dyDescent="0.25">
      <c r="A322" s="12" t="s">
        <v>112</v>
      </c>
      <c r="B322" s="11">
        <v>45261</v>
      </c>
      <c r="C322" s="12" t="s">
        <v>179</v>
      </c>
      <c r="D322" s="13">
        <v>6754.89</v>
      </c>
    </row>
    <row r="323" spans="1:4" x14ac:dyDescent="0.25">
      <c r="A323" s="10"/>
      <c r="B323" s="11">
        <v>45261</v>
      </c>
      <c r="C323" s="12" t="s">
        <v>180</v>
      </c>
      <c r="D323" s="13">
        <v>7358.58</v>
      </c>
    </row>
    <row r="324" spans="1:4" x14ac:dyDescent="0.25">
      <c r="A324" s="10"/>
      <c r="B324" s="11">
        <v>45261</v>
      </c>
      <c r="C324" s="12" t="s">
        <v>181</v>
      </c>
      <c r="D324" s="13">
        <v>1948.57</v>
      </c>
    </row>
    <row r="325" spans="1:4" x14ac:dyDescent="0.25">
      <c r="A325" s="10"/>
      <c r="B325" s="11">
        <v>45261</v>
      </c>
      <c r="C325" s="12" t="s">
        <v>182</v>
      </c>
      <c r="D325" s="13">
        <v>51161.46</v>
      </c>
    </row>
    <row r="326" spans="1:4" x14ac:dyDescent="0.25">
      <c r="A326" s="10"/>
      <c r="B326" s="11">
        <v>45261</v>
      </c>
      <c r="C326" s="12" t="s">
        <v>183</v>
      </c>
      <c r="D326" s="13">
        <v>25410.13</v>
      </c>
    </row>
    <row r="327" spans="1:4" x14ac:dyDescent="0.25">
      <c r="A327" s="10"/>
      <c r="B327" s="11">
        <v>45261</v>
      </c>
      <c r="C327" s="12" t="s">
        <v>184</v>
      </c>
      <c r="D327" s="13">
        <f>5195.83+6936.53</f>
        <v>12132.36</v>
      </c>
    </row>
    <row r="328" spans="1:4" ht="15.75" thickBot="1" x14ac:dyDescent="0.3">
      <c r="A328" s="10"/>
      <c r="B328" s="11">
        <v>45303</v>
      </c>
      <c r="C328" s="12" t="s">
        <v>178</v>
      </c>
      <c r="D328" s="14">
        <v>3290.31</v>
      </c>
    </row>
    <row r="329" spans="1:4" x14ac:dyDescent="0.25">
      <c r="A329" s="15"/>
      <c r="B329" s="16"/>
      <c r="C329" s="16"/>
      <c r="D329" s="22">
        <f>SUM(D322:D328)</f>
        <v>108056.3</v>
      </c>
    </row>
    <row r="330" spans="1:4" x14ac:dyDescent="0.25">
      <c r="A330" s="18"/>
      <c r="B330" s="18"/>
      <c r="C330" s="18"/>
      <c r="D330" s="28"/>
    </row>
    <row r="331" spans="1:4" x14ac:dyDescent="0.25">
      <c r="A331" s="12" t="s">
        <v>113</v>
      </c>
      <c r="B331" s="11">
        <v>45303</v>
      </c>
      <c r="C331" s="12" t="s">
        <v>185</v>
      </c>
      <c r="D331" s="13">
        <v>3362.22</v>
      </c>
    </row>
    <row r="332" spans="1:4" x14ac:dyDescent="0.25">
      <c r="A332" s="10"/>
      <c r="B332" s="11">
        <v>45380</v>
      </c>
      <c r="C332" s="12" t="s">
        <v>186</v>
      </c>
      <c r="D332" s="13">
        <v>3788.29</v>
      </c>
    </row>
    <row r="333" spans="1:4" x14ac:dyDescent="0.25">
      <c r="A333" s="10"/>
      <c r="B333" s="11">
        <v>45433</v>
      </c>
      <c r="C333" s="12" t="s">
        <v>187</v>
      </c>
      <c r="D333" s="13">
        <v>11023.69</v>
      </c>
    </row>
    <row r="334" spans="1:4" x14ac:dyDescent="0.25">
      <c r="A334" s="10"/>
      <c r="B334" s="11">
        <v>45471</v>
      </c>
      <c r="C334" s="12" t="s">
        <v>188</v>
      </c>
      <c r="D334" s="13">
        <v>5375.36</v>
      </c>
    </row>
    <row r="335" spans="1:4" x14ac:dyDescent="0.25">
      <c r="A335" s="10"/>
      <c r="B335" s="11">
        <v>45490</v>
      </c>
      <c r="C335" s="12" t="s">
        <v>188</v>
      </c>
      <c r="D335" s="13">
        <v>56094.82</v>
      </c>
    </row>
    <row r="336" spans="1:4" x14ac:dyDescent="0.25">
      <c r="A336" s="10"/>
      <c r="B336" s="11">
        <v>45535</v>
      </c>
      <c r="C336" s="12" t="s">
        <v>188</v>
      </c>
      <c r="D336" s="13">
        <v>20111.400000000001</v>
      </c>
    </row>
    <row r="337" spans="1:4" x14ac:dyDescent="0.25">
      <c r="A337" s="10"/>
      <c r="B337" s="11">
        <v>45582</v>
      </c>
      <c r="C337" s="12" t="s">
        <v>187</v>
      </c>
      <c r="D337" s="13">
        <f>2666.68+3464.59</f>
        <v>6131.27</v>
      </c>
    </row>
    <row r="338" spans="1:4" x14ac:dyDescent="0.25">
      <c r="A338" s="10"/>
      <c r="B338" s="11">
        <v>45589</v>
      </c>
      <c r="C338" s="12" t="s">
        <v>188</v>
      </c>
      <c r="D338" s="13">
        <v>19307.2</v>
      </c>
    </row>
    <row r="339" spans="1:4" x14ac:dyDescent="0.25">
      <c r="A339" s="10"/>
      <c r="B339" s="11">
        <v>45597</v>
      </c>
      <c r="C339" s="12" t="s">
        <v>189</v>
      </c>
      <c r="D339" s="13">
        <v>6404.24</v>
      </c>
    </row>
    <row r="340" spans="1:4" x14ac:dyDescent="0.25">
      <c r="A340" s="10"/>
      <c r="B340" s="11">
        <v>45622</v>
      </c>
      <c r="C340" s="12" t="s">
        <v>188</v>
      </c>
      <c r="D340" s="13">
        <v>11353.35</v>
      </c>
    </row>
    <row r="341" spans="1:4" ht="15.75" thickBot="1" x14ac:dyDescent="0.3">
      <c r="A341" s="10"/>
      <c r="B341" s="11">
        <v>45644</v>
      </c>
      <c r="C341" s="12" t="s">
        <v>188</v>
      </c>
      <c r="D341" s="14">
        <v>7799.52</v>
      </c>
    </row>
    <row r="342" spans="1:4" x14ac:dyDescent="0.25">
      <c r="A342" s="15"/>
      <c r="B342" s="16"/>
      <c r="C342" s="16"/>
      <c r="D342" s="22">
        <f>SUM(D331:D341)</f>
        <v>150751.35999999999</v>
      </c>
    </row>
    <row r="343" spans="1:4" x14ac:dyDescent="0.25">
      <c r="A343" s="18"/>
      <c r="B343" s="18"/>
      <c r="C343" s="18"/>
      <c r="D343" s="28"/>
    </row>
    <row r="344" spans="1:4" x14ac:dyDescent="0.25">
      <c r="A344" s="12" t="s">
        <v>18</v>
      </c>
      <c r="B344" s="11">
        <v>45301</v>
      </c>
      <c r="C344" s="12" t="s">
        <v>191</v>
      </c>
      <c r="D344" s="13">
        <v>5337.55</v>
      </c>
    </row>
    <row r="345" spans="1:4" x14ac:dyDescent="0.25">
      <c r="A345" s="10"/>
      <c r="B345" s="11">
        <v>45301</v>
      </c>
      <c r="C345" s="12" t="s">
        <v>192</v>
      </c>
      <c r="D345" s="13">
        <v>20960.18</v>
      </c>
    </row>
    <row r="346" spans="1:4" x14ac:dyDescent="0.25">
      <c r="A346" s="10"/>
      <c r="B346" s="11">
        <v>45301</v>
      </c>
      <c r="C346" s="12" t="s">
        <v>193</v>
      </c>
      <c r="D346" s="13">
        <v>32360.02</v>
      </c>
    </row>
    <row r="347" spans="1:4" x14ac:dyDescent="0.25">
      <c r="A347" s="10"/>
      <c r="B347" s="11">
        <v>45301</v>
      </c>
      <c r="C347" s="12" t="s">
        <v>194</v>
      </c>
      <c r="D347" s="13">
        <v>5330.5</v>
      </c>
    </row>
    <row r="348" spans="1:4" x14ac:dyDescent="0.25">
      <c r="A348" s="10"/>
      <c r="B348" s="11">
        <v>45301</v>
      </c>
      <c r="C348" s="12" t="s">
        <v>195</v>
      </c>
      <c r="D348" s="13">
        <v>14095.25</v>
      </c>
    </row>
    <row r="349" spans="1:4" x14ac:dyDescent="0.25">
      <c r="A349" s="10"/>
      <c r="B349" s="11">
        <v>45328</v>
      </c>
      <c r="C349" s="12" t="s">
        <v>196</v>
      </c>
      <c r="D349" s="13">
        <v>5835.85</v>
      </c>
    </row>
    <row r="350" spans="1:4" x14ac:dyDescent="0.25">
      <c r="A350" s="10"/>
      <c r="B350" s="11">
        <v>45328</v>
      </c>
      <c r="C350" s="12" t="s">
        <v>197</v>
      </c>
      <c r="D350" s="13">
        <v>21035.02</v>
      </c>
    </row>
    <row r="351" spans="1:4" x14ac:dyDescent="0.25">
      <c r="A351" s="10"/>
      <c r="B351" s="11">
        <v>45328</v>
      </c>
      <c r="C351" s="12" t="s">
        <v>198</v>
      </c>
      <c r="D351" s="13">
        <v>32706</v>
      </c>
    </row>
    <row r="352" spans="1:4" x14ac:dyDescent="0.25">
      <c r="A352" s="10"/>
      <c r="B352" s="11">
        <v>45358</v>
      </c>
      <c r="C352" s="12" t="s">
        <v>199</v>
      </c>
      <c r="D352" s="13">
        <v>5848.96</v>
      </c>
    </row>
    <row r="353" spans="1:4" x14ac:dyDescent="0.25">
      <c r="A353" s="10"/>
      <c r="B353" s="11">
        <v>45358</v>
      </c>
      <c r="C353" s="12" t="s">
        <v>200</v>
      </c>
      <c r="D353" s="13">
        <v>19270.810000000001</v>
      </c>
    </row>
    <row r="354" spans="1:4" x14ac:dyDescent="0.25">
      <c r="A354" s="10"/>
      <c r="B354" s="11">
        <v>45358</v>
      </c>
      <c r="C354" s="12" t="s">
        <v>122</v>
      </c>
      <c r="D354" s="13">
        <v>32169.66</v>
      </c>
    </row>
    <row r="355" spans="1:4" x14ac:dyDescent="0.25">
      <c r="A355" s="10"/>
      <c r="B355" s="11">
        <v>45358</v>
      </c>
      <c r="C355" s="12" t="s">
        <v>201</v>
      </c>
      <c r="D355" s="13">
        <f>27875+27875</f>
        <v>55750</v>
      </c>
    </row>
    <row r="356" spans="1:4" x14ac:dyDescent="0.25">
      <c r="A356" s="10"/>
      <c r="B356" s="11">
        <v>45387</v>
      </c>
      <c r="C356" s="12" t="s">
        <v>202</v>
      </c>
      <c r="D356" s="13">
        <v>18975.259999999998</v>
      </c>
    </row>
    <row r="357" spans="1:4" x14ac:dyDescent="0.25">
      <c r="A357" s="10"/>
      <c r="B357" s="11">
        <v>45387</v>
      </c>
      <c r="C357" s="12" t="s">
        <v>203</v>
      </c>
      <c r="D357" s="13">
        <v>19840.34</v>
      </c>
    </row>
    <row r="358" spans="1:4" x14ac:dyDescent="0.25">
      <c r="A358" s="10"/>
      <c r="B358" s="11">
        <v>45387</v>
      </c>
      <c r="C358" s="12" t="s">
        <v>204</v>
      </c>
      <c r="D358" s="13">
        <v>32498.5</v>
      </c>
    </row>
    <row r="359" spans="1:4" x14ac:dyDescent="0.25">
      <c r="A359" s="10"/>
      <c r="B359" s="11">
        <v>45387</v>
      </c>
      <c r="C359" s="12" t="s">
        <v>205</v>
      </c>
      <c r="D359" s="13">
        <v>5330.5</v>
      </c>
    </row>
    <row r="360" spans="1:4" x14ac:dyDescent="0.25">
      <c r="A360" s="10"/>
      <c r="B360" s="11">
        <v>45387</v>
      </c>
      <c r="C360" s="12" t="s">
        <v>206</v>
      </c>
      <c r="D360" s="13">
        <v>14095.25</v>
      </c>
    </row>
    <row r="361" spans="1:4" x14ac:dyDescent="0.25">
      <c r="A361" s="10"/>
      <c r="B361" s="11">
        <v>45425</v>
      </c>
      <c r="C361" s="12" t="s">
        <v>115</v>
      </c>
      <c r="D361" s="13">
        <v>23510.84</v>
      </c>
    </row>
    <row r="362" spans="1:4" x14ac:dyDescent="0.25">
      <c r="A362" s="10"/>
      <c r="B362" s="11">
        <v>45425</v>
      </c>
      <c r="C362" s="12" t="s">
        <v>117</v>
      </c>
      <c r="D362" s="13">
        <v>21125.599999999999</v>
      </c>
    </row>
    <row r="363" spans="1:4" x14ac:dyDescent="0.25">
      <c r="A363" s="10"/>
      <c r="B363" s="11">
        <v>45425</v>
      </c>
      <c r="C363" s="12" t="s">
        <v>121</v>
      </c>
      <c r="D363" s="13">
        <v>33506.65</v>
      </c>
    </row>
    <row r="364" spans="1:4" x14ac:dyDescent="0.25">
      <c r="A364" s="10"/>
      <c r="B364" s="11">
        <v>45425</v>
      </c>
      <c r="C364" s="12" t="s">
        <v>207</v>
      </c>
      <c r="D364" s="13">
        <f>2790.07+11212.36+11259.85</f>
        <v>25262.28</v>
      </c>
    </row>
    <row r="365" spans="1:4" x14ac:dyDescent="0.25">
      <c r="A365" s="10"/>
      <c r="B365" s="11">
        <v>45453</v>
      </c>
      <c r="C365" s="12" t="s">
        <v>208</v>
      </c>
      <c r="D365" s="13">
        <v>27748.95</v>
      </c>
    </row>
    <row r="366" spans="1:4" x14ac:dyDescent="0.25">
      <c r="A366" s="10"/>
      <c r="B366" s="11">
        <v>45453</v>
      </c>
      <c r="C366" s="12" t="s">
        <v>209</v>
      </c>
      <c r="D366" s="13">
        <v>22245.87</v>
      </c>
    </row>
    <row r="367" spans="1:4" x14ac:dyDescent="0.25">
      <c r="A367" s="10"/>
      <c r="B367" s="11">
        <v>45453</v>
      </c>
      <c r="C367" s="12" t="s">
        <v>120</v>
      </c>
      <c r="D367" s="13">
        <v>34783.769999999997</v>
      </c>
    </row>
    <row r="368" spans="1:4" x14ac:dyDescent="0.25">
      <c r="A368" s="10"/>
      <c r="B368" s="11">
        <v>45478</v>
      </c>
      <c r="C368" s="12" t="s">
        <v>210</v>
      </c>
      <c r="D368" s="13">
        <v>22740.87</v>
      </c>
    </row>
    <row r="369" spans="1:4" x14ac:dyDescent="0.25">
      <c r="A369" s="10"/>
      <c r="B369" s="11">
        <v>45478</v>
      </c>
      <c r="C369" s="12" t="s">
        <v>211</v>
      </c>
      <c r="D369" s="13">
        <v>20118.349999999999</v>
      </c>
    </row>
    <row r="370" spans="1:4" x14ac:dyDescent="0.25">
      <c r="A370" s="10"/>
      <c r="B370" s="11">
        <v>45478</v>
      </c>
      <c r="C370" s="12" t="s">
        <v>212</v>
      </c>
      <c r="D370" s="13">
        <v>32735.8</v>
      </c>
    </row>
    <row r="371" spans="1:4" x14ac:dyDescent="0.25">
      <c r="A371" s="10"/>
      <c r="B371" s="11">
        <v>45478</v>
      </c>
      <c r="C371" s="12" t="s">
        <v>213</v>
      </c>
      <c r="D371" s="13">
        <v>14095.25</v>
      </c>
    </row>
    <row r="372" spans="1:4" x14ac:dyDescent="0.25">
      <c r="A372" s="10"/>
      <c r="B372" s="11">
        <v>45512</v>
      </c>
      <c r="C372" s="12" t="s">
        <v>214</v>
      </c>
      <c r="D372" s="13">
        <v>25144.080000000002</v>
      </c>
    </row>
    <row r="373" spans="1:4" x14ac:dyDescent="0.25">
      <c r="A373" s="10"/>
      <c r="B373" s="11">
        <v>45512</v>
      </c>
      <c r="C373" s="12" t="s">
        <v>215</v>
      </c>
      <c r="D373" s="13">
        <v>21068.33</v>
      </c>
    </row>
    <row r="374" spans="1:4" x14ac:dyDescent="0.25">
      <c r="A374" s="10"/>
      <c r="B374" s="11">
        <v>45512</v>
      </c>
      <c r="C374" s="12" t="s">
        <v>119</v>
      </c>
      <c r="D374" s="13">
        <v>34060.82</v>
      </c>
    </row>
    <row r="375" spans="1:4" x14ac:dyDescent="0.25">
      <c r="A375" s="10"/>
      <c r="B375" s="11">
        <v>45544</v>
      </c>
      <c r="C375" s="12" t="s">
        <v>216</v>
      </c>
      <c r="D375" s="13">
        <v>108288.29</v>
      </c>
    </row>
    <row r="376" spans="1:4" x14ac:dyDescent="0.25">
      <c r="A376" s="10"/>
      <c r="B376" s="11">
        <v>45546</v>
      </c>
      <c r="C376" s="12" t="s">
        <v>217</v>
      </c>
      <c r="D376" s="13">
        <v>25531.95</v>
      </c>
    </row>
    <row r="377" spans="1:4" x14ac:dyDescent="0.25">
      <c r="A377" s="10"/>
      <c r="B377" s="11">
        <v>45546</v>
      </c>
      <c r="C377" s="12" t="s">
        <v>218</v>
      </c>
      <c r="D377" s="13">
        <v>20953.09</v>
      </c>
    </row>
    <row r="378" spans="1:4" x14ac:dyDescent="0.25">
      <c r="A378" s="10"/>
      <c r="B378" s="11">
        <v>45546</v>
      </c>
      <c r="C378" s="12" t="s">
        <v>219</v>
      </c>
      <c r="D378" s="13">
        <v>32913.89</v>
      </c>
    </row>
    <row r="379" spans="1:4" x14ac:dyDescent="0.25">
      <c r="A379" s="10"/>
      <c r="B379" s="11">
        <v>45560</v>
      </c>
      <c r="C379" s="12" t="s">
        <v>190</v>
      </c>
      <c r="D379" s="13">
        <v>2303.39</v>
      </c>
    </row>
    <row r="380" spans="1:4" x14ac:dyDescent="0.25">
      <c r="A380" s="10"/>
      <c r="B380" s="11">
        <v>45569</v>
      </c>
      <c r="C380" s="12" t="s">
        <v>220</v>
      </c>
      <c r="D380" s="13">
        <v>24488.19</v>
      </c>
    </row>
    <row r="381" spans="1:4" x14ac:dyDescent="0.25">
      <c r="A381" s="10"/>
      <c r="B381" s="11">
        <v>45569</v>
      </c>
      <c r="C381" s="12" t="s">
        <v>221</v>
      </c>
      <c r="D381" s="13">
        <v>20147.96</v>
      </c>
    </row>
    <row r="382" spans="1:4" x14ac:dyDescent="0.25">
      <c r="A382" s="10"/>
      <c r="B382" s="11">
        <v>45569</v>
      </c>
      <c r="C382" s="12" t="s">
        <v>222</v>
      </c>
      <c r="D382" s="13">
        <v>33190.65</v>
      </c>
    </row>
    <row r="383" spans="1:4" x14ac:dyDescent="0.25">
      <c r="A383" s="10"/>
      <c r="B383" s="11">
        <v>45569</v>
      </c>
      <c r="C383" s="12" t="s">
        <v>223</v>
      </c>
      <c r="D383" s="13">
        <v>14095.25</v>
      </c>
    </row>
    <row r="384" spans="1:4" x14ac:dyDescent="0.25">
      <c r="A384" s="10"/>
      <c r="B384" s="11">
        <v>45604</v>
      </c>
      <c r="C384" s="12" t="s">
        <v>224</v>
      </c>
      <c r="D384" s="13">
        <v>26136.28</v>
      </c>
    </row>
    <row r="385" spans="1:4" x14ac:dyDescent="0.25">
      <c r="A385" s="10"/>
      <c r="B385" s="11">
        <v>45604</v>
      </c>
      <c r="C385" s="12" t="s">
        <v>225</v>
      </c>
      <c r="D385" s="13">
        <v>21285.94</v>
      </c>
    </row>
    <row r="386" spans="1:4" x14ac:dyDescent="0.25">
      <c r="A386" s="10"/>
      <c r="B386" s="11">
        <v>45604</v>
      </c>
      <c r="C386" s="12" t="s">
        <v>226</v>
      </c>
      <c r="D386" s="13">
        <v>34612.49</v>
      </c>
    </row>
    <row r="387" spans="1:4" x14ac:dyDescent="0.25">
      <c r="A387" s="10"/>
      <c r="B387" s="11">
        <v>45632</v>
      </c>
      <c r="C387" s="12" t="s">
        <v>227</v>
      </c>
      <c r="D387" s="13">
        <v>10595.15</v>
      </c>
    </row>
    <row r="388" spans="1:4" x14ac:dyDescent="0.25">
      <c r="A388" s="10"/>
      <c r="B388" s="11">
        <v>45632</v>
      </c>
      <c r="C388" s="12" t="s">
        <v>228</v>
      </c>
      <c r="D388" s="13">
        <v>20351.29</v>
      </c>
    </row>
    <row r="389" spans="1:4" x14ac:dyDescent="0.25">
      <c r="A389" s="10"/>
      <c r="B389" s="11">
        <v>45632</v>
      </c>
      <c r="C389" s="12" t="s">
        <v>229</v>
      </c>
      <c r="D389" s="13">
        <v>32873.980000000003</v>
      </c>
    </row>
    <row r="390" spans="1:4" x14ac:dyDescent="0.25">
      <c r="A390" s="10"/>
      <c r="B390" s="11">
        <v>45657</v>
      </c>
      <c r="C390" s="12" t="s">
        <v>114</v>
      </c>
      <c r="D390" s="13">
        <v>2715.11</v>
      </c>
    </row>
    <row r="391" spans="1:4" x14ac:dyDescent="0.25">
      <c r="A391" s="10"/>
      <c r="B391" s="11">
        <v>45657</v>
      </c>
      <c r="C391" s="12" t="s">
        <v>116</v>
      </c>
      <c r="D391" s="13">
        <v>2408.4499999999998</v>
      </c>
    </row>
    <row r="392" spans="1:4" ht="15.75" thickBot="1" x14ac:dyDescent="0.3">
      <c r="A392" s="10"/>
      <c r="B392" s="11">
        <v>45657</v>
      </c>
      <c r="C392" s="12" t="s">
        <v>118</v>
      </c>
      <c r="D392" s="14">
        <v>5301.13</v>
      </c>
    </row>
    <row r="393" spans="1:4" x14ac:dyDescent="0.25">
      <c r="A393" s="15"/>
      <c r="B393" s="20"/>
      <c r="C393" s="16"/>
      <c r="D393" s="26">
        <f>SUM(D344:D392)</f>
        <v>1137779.5899999996</v>
      </c>
    </row>
    <row r="394" spans="1:4" x14ac:dyDescent="0.25">
      <c r="A394" s="18"/>
      <c r="B394" s="11"/>
      <c r="C394" s="18"/>
      <c r="D394" s="34"/>
    </row>
    <row r="395" spans="1:4" x14ac:dyDescent="0.25">
      <c r="A395" s="12" t="s">
        <v>123</v>
      </c>
      <c r="B395" s="11">
        <v>45373</v>
      </c>
      <c r="C395" s="12" t="s">
        <v>230</v>
      </c>
      <c r="D395" s="13">
        <v>5626.03</v>
      </c>
    </row>
    <row r="396" spans="1:4" x14ac:dyDescent="0.25">
      <c r="A396" s="10"/>
      <c r="B396" s="11">
        <v>45373</v>
      </c>
      <c r="C396" s="12" t="s">
        <v>231</v>
      </c>
      <c r="D396" s="13">
        <v>1927.19</v>
      </c>
    </row>
    <row r="397" spans="1:4" x14ac:dyDescent="0.25">
      <c r="A397" s="10"/>
      <c r="B397" s="11">
        <v>45447</v>
      </c>
      <c r="C397" s="12" t="s">
        <v>232</v>
      </c>
      <c r="D397" s="13">
        <v>16878.07</v>
      </c>
    </row>
    <row r="398" spans="1:4" x14ac:dyDescent="0.25">
      <c r="A398" s="10"/>
      <c r="B398" s="11">
        <v>45447</v>
      </c>
      <c r="C398" s="12" t="s">
        <v>233</v>
      </c>
      <c r="D398" s="13">
        <v>1927.19</v>
      </c>
    </row>
    <row r="399" spans="1:4" x14ac:dyDescent="0.25">
      <c r="A399" s="10"/>
      <c r="B399" s="11">
        <v>45477</v>
      </c>
      <c r="C399" s="12" t="s">
        <v>234</v>
      </c>
      <c r="D399" s="13">
        <v>657.05</v>
      </c>
    </row>
    <row r="400" spans="1:4" x14ac:dyDescent="0.25">
      <c r="A400" s="10"/>
      <c r="B400" s="11">
        <v>45477</v>
      </c>
      <c r="C400" s="12" t="s">
        <v>235</v>
      </c>
      <c r="D400" s="13">
        <v>1927.19</v>
      </c>
    </row>
    <row r="401" spans="1:4" ht="15.75" thickBot="1" x14ac:dyDescent="0.3">
      <c r="A401" s="10"/>
      <c r="B401" s="11">
        <v>45566</v>
      </c>
      <c r="C401" s="12" t="s">
        <v>236</v>
      </c>
      <c r="D401" s="14">
        <v>1927.19</v>
      </c>
    </row>
    <row r="402" spans="1:4" x14ac:dyDescent="0.25">
      <c r="A402" s="15"/>
      <c r="B402" s="20"/>
      <c r="C402" s="21"/>
      <c r="D402" s="26">
        <f>SUM(D395:D401)</f>
        <v>30869.909999999996</v>
      </c>
    </row>
    <row r="403" spans="1:4" x14ac:dyDescent="0.25">
      <c r="A403" s="18"/>
      <c r="B403" s="11"/>
      <c r="C403" s="12"/>
      <c r="D403" s="37"/>
    </row>
    <row r="404" spans="1:4" x14ac:dyDescent="0.25">
      <c r="A404" s="12" t="s">
        <v>287</v>
      </c>
      <c r="B404" s="11">
        <v>45323</v>
      </c>
      <c r="C404" s="12" t="s">
        <v>288</v>
      </c>
      <c r="D404" s="38">
        <v>3808.49</v>
      </c>
    </row>
    <row r="405" spans="1:4" x14ac:dyDescent="0.25">
      <c r="A405" s="18"/>
      <c r="B405" s="11">
        <v>45352</v>
      </c>
      <c r="C405" s="12" t="s">
        <v>289</v>
      </c>
      <c r="D405" s="38">
        <v>3808.49</v>
      </c>
    </row>
    <row r="406" spans="1:4" x14ac:dyDescent="0.25">
      <c r="A406" s="18"/>
      <c r="B406" s="11">
        <v>45382</v>
      </c>
      <c r="C406" s="12" t="s">
        <v>290</v>
      </c>
      <c r="D406" s="38">
        <v>3808.49</v>
      </c>
    </row>
    <row r="407" spans="1:4" x14ac:dyDescent="0.25">
      <c r="A407" s="18"/>
      <c r="B407" s="11">
        <v>45413</v>
      </c>
      <c r="C407" s="12" t="s">
        <v>291</v>
      </c>
      <c r="D407" s="38">
        <v>3539.47</v>
      </c>
    </row>
    <row r="408" spans="1:4" x14ac:dyDescent="0.25">
      <c r="A408" s="18"/>
      <c r="B408" s="11">
        <v>45444</v>
      </c>
      <c r="C408" s="12" t="s">
        <v>292</v>
      </c>
      <c r="D408" s="38">
        <v>3539.47</v>
      </c>
    </row>
    <row r="409" spans="1:4" x14ac:dyDescent="0.25">
      <c r="A409" s="18"/>
      <c r="B409" s="11">
        <v>45474</v>
      </c>
      <c r="C409" s="12" t="s">
        <v>293</v>
      </c>
      <c r="D409" s="38">
        <v>3581.46</v>
      </c>
    </row>
    <row r="410" spans="1:4" x14ac:dyDescent="0.25">
      <c r="A410" s="18"/>
      <c r="B410" s="11">
        <v>45505</v>
      </c>
      <c r="C410" s="12" t="s">
        <v>294</v>
      </c>
      <c r="D410" s="38">
        <v>3539.47</v>
      </c>
    </row>
    <row r="411" spans="1:4" x14ac:dyDescent="0.25">
      <c r="A411" s="18"/>
      <c r="B411" s="11">
        <v>45536</v>
      </c>
      <c r="C411" s="12" t="s">
        <v>295</v>
      </c>
      <c r="D411" s="38">
        <v>3539.47</v>
      </c>
    </row>
    <row r="412" spans="1:4" x14ac:dyDescent="0.25">
      <c r="A412" s="18"/>
      <c r="B412" s="11">
        <v>45566</v>
      </c>
      <c r="C412" s="12" t="s">
        <v>296</v>
      </c>
      <c r="D412" s="38">
        <v>3539.47</v>
      </c>
    </row>
    <row r="413" spans="1:4" x14ac:dyDescent="0.25">
      <c r="A413" s="18"/>
      <c r="B413" s="11">
        <v>45597</v>
      </c>
      <c r="C413" s="12" t="s">
        <v>297</v>
      </c>
      <c r="D413" s="38">
        <v>3539.47</v>
      </c>
    </row>
    <row r="414" spans="1:4" x14ac:dyDescent="0.25">
      <c r="A414" s="18"/>
      <c r="B414" s="11">
        <v>45627</v>
      </c>
      <c r="C414" s="12" t="s">
        <v>298</v>
      </c>
      <c r="D414" s="38">
        <v>3560.47</v>
      </c>
    </row>
    <row r="415" spans="1:4" ht="15.75" thickBot="1" x14ac:dyDescent="0.3">
      <c r="A415" s="18"/>
      <c r="B415" s="11">
        <v>45657</v>
      </c>
      <c r="C415" s="12" t="s">
        <v>299</v>
      </c>
      <c r="D415" s="39">
        <v>3539.47</v>
      </c>
    </row>
    <row r="416" spans="1:4" x14ac:dyDescent="0.25">
      <c r="A416" s="16"/>
      <c r="B416" s="20"/>
      <c r="C416" s="21"/>
      <c r="D416" s="26">
        <f>SUM(D404:D415)</f>
        <v>43343.69</v>
      </c>
    </row>
    <row r="417" spans="1:4" x14ac:dyDescent="0.25">
      <c r="A417" s="18"/>
      <c r="B417" s="18"/>
      <c r="C417" s="18"/>
      <c r="D417" s="19"/>
    </row>
    <row r="418" spans="1:4" ht="15.75" thickBot="1" x14ac:dyDescent="0.3">
      <c r="A418" s="12" t="s">
        <v>124</v>
      </c>
      <c r="B418" s="11">
        <v>45359</v>
      </c>
      <c r="C418" s="12" t="s">
        <v>237</v>
      </c>
      <c r="D418" s="14">
        <f>8399.52+346.56+82.2+11888.01+1039.68+346.56+346.56+6930.86</f>
        <v>29379.950000000004</v>
      </c>
    </row>
    <row r="419" spans="1:4" x14ac:dyDescent="0.25">
      <c r="A419" s="16"/>
      <c r="B419" s="16"/>
      <c r="C419" s="16"/>
      <c r="D419" s="17">
        <f>SUM(D418:D418)</f>
        <v>29379.950000000004</v>
      </c>
    </row>
    <row r="420" spans="1:4" x14ac:dyDescent="0.25">
      <c r="A420" s="18"/>
      <c r="B420" s="18"/>
      <c r="C420" s="18"/>
      <c r="D420" s="32"/>
    </row>
    <row r="421" spans="1:4" x14ac:dyDescent="0.25">
      <c r="A421" s="12" t="s">
        <v>125</v>
      </c>
      <c r="B421" s="11">
        <v>45322</v>
      </c>
      <c r="C421" s="12" t="s">
        <v>240</v>
      </c>
      <c r="D421" s="13">
        <v>9016.4699999999993</v>
      </c>
    </row>
    <row r="422" spans="1:4" x14ac:dyDescent="0.25">
      <c r="A422" s="18"/>
      <c r="B422" s="11">
        <v>45322</v>
      </c>
      <c r="C422" s="12" t="s">
        <v>238</v>
      </c>
      <c r="D422" s="13">
        <f>974.7+1550.97+418.91+161.66+343.56</f>
        <v>3449.7999999999997</v>
      </c>
    </row>
    <row r="423" spans="1:4" x14ac:dyDescent="0.25">
      <c r="A423" s="18"/>
      <c r="B423" s="11">
        <v>45351</v>
      </c>
      <c r="C423" s="12" t="s">
        <v>240</v>
      </c>
      <c r="D423" s="13">
        <v>5439.49</v>
      </c>
    </row>
    <row r="424" spans="1:4" x14ac:dyDescent="0.25">
      <c r="A424" s="18"/>
      <c r="B424" s="11">
        <v>45351</v>
      </c>
      <c r="C424" s="12" t="s">
        <v>239</v>
      </c>
      <c r="D424" s="13">
        <f>898.1+74.77+1770.14+140.67+132.79+653.82</f>
        <v>3670.2900000000004</v>
      </c>
    </row>
    <row r="425" spans="1:4" x14ac:dyDescent="0.25">
      <c r="A425" s="18"/>
      <c r="B425" s="11">
        <v>45382</v>
      </c>
      <c r="C425" s="12" t="s">
        <v>240</v>
      </c>
      <c r="D425" s="13">
        <v>11403.24</v>
      </c>
    </row>
    <row r="426" spans="1:4" x14ac:dyDescent="0.25">
      <c r="A426" s="18"/>
      <c r="B426" s="11">
        <v>45382</v>
      </c>
      <c r="C426" s="12" t="s">
        <v>241</v>
      </c>
      <c r="D426" s="13">
        <f>662.28+39.46+2431.95+351.35+114.8+519.96</f>
        <v>4119.7999999999993</v>
      </c>
    </row>
    <row r="427" spans="1:4" x14ac:dyDescent="0.25">
      <c r="A427" s="18"/>
      <c r="B427" s="11">
        <v>45412</v>
      </c>
      <c r="C427" s="12" t="s">
        <v>240</v>
      </c>
      <c r="D427" s="13">
        <v>7281.78</v>
      </c>
    </row>
    <row r="428" spans="1:4" x14ac:dyDescent="0.25">
      <c r="A428" s="18"/>
      <c r="B428" s="11">
        <v>45412</v>
      </c>
      <c r="C428" s="12" t="s">
        <v>242</v>
      </c>
      <c r="D428" s="13">
        <f>37.64+717.33+1410.13+281.73+95.08+479.6</f>
        <v>3021.51</v>
      </c>
    </row>
    <row r="429" spans="1:4" x14ac:dyDescent="0.25">
      <c r="A429" s="18"/>
      <c r="B429" s="11">
        <v>45443</v>
      </c>
      <c r="C429" s="12" t="s">
        <v>240</v>
      </c>
      <c r="D429" s="13">
        <v>6141.29</v>
      </c>
    </row>
    <row r="430" spans="1:4" x14ac:dyDescent="0.25">
      <c r="A430" s="18"/>
      <c r="B430" s="11">
        <v>45443</v>
      </c>
      <c r="C430" s="12" t="s">
        <v>243</v>
      </c>
      <c r="D430" s="13">
        <f>1139.56+65.11+2081.2+309.91+117.47+1070.77+180.2</f>
        <v>4964.2199999999993</v>
      </c>
    </row>
    <row r="431" spans="1:4" x14ac:dyDescent="0.25">
      <c r="A431" s="18"/>
      <c r="B431" s="11">
        <v>45473</v>
      </c>
      <c r="C431" s="12" t="s">
        <v>240</v>
      </c>
      <c r="D431" s="13">
        <v>4992.96</v>
      </c>
    </row>
    <row r="432" spans="1:4" x14ac:dyDescent="0.25">
      <c r="A432" s="18"/>
      <c r="B432" s="11">
        <v>45473</v>
      </c>
      <c r="C432" s="12" t="s">
        <v>244</v>
      </c>
      <c r="D432" s="13">
        <f>1088.31+120.18+2059.76+27.9+263.22+147.75+1709.04</f>
        <v>5416.16</v>
      </c>
    </row>
    <row r="433" spans="1:4" x14ac:dyDescent="0.25">
      <c r="A433" s="18"/>
      <c r="B433" s="11">
        <v>45504</v>
      </c>
      <c r="C433" s="12" t="s">
        <v>240</v>
      </c>
      <c r="D433" s="13">
        <f>4626.55+1840.98</f>
        <v>6467.5300000000007</v>
      </c>
    </row>
    <row r="434" spans="1:4" x14ac:dyDescent="0.25">
      <c r="A434" s="18"/>
      <c r="B434" s="11">
        <v>45504</v>
      </c>
      <c r="C434" s="12" t="s">
        <v>245</v>
      </c>
      <c r="D434" s="13">
        <f>594.77+153.09+1698.18+547.25+96.69+1320.17</f>
        <v>4410.1499999999996</v>
      </c>
    </row>
    <row r="435" spans="1:4" x14ac:dyDescent="0.25">
      <c r="A435" s="18"/>
      <c r="B435" s="11">
        <v>45535</v>
      </c>
      <c r="C435" s="12" t="s">
        <v>240</v>
      </c>
      <c r="D435" s="13">
        <v>3715.46</v>
      </c>
    </row>
    <row r="436" spans="1:4" x14ac:dyDescent="0.25">
      <c r="A436" s="18"/>
      <c r="B436" s="11">
        <v>45535</v>
      </c>
      <c r="C436" s="12" t="s">
        <v>246</v>
      </c>
      <c r="D436" s="13">
        <f>393.06+144.32+875.94+170.52+41.01+1153.39</f>
        <v>2778.2400000000002</v>
      </c>
    </row>
    <row r="437" spans="1:4" x14ac:dyDescent="0.25">
      <c r="A437" s="18"/>
      <c r="B437" s="11">
        <v>45565</v>
      </c>
      <c r="C437" s="12" t="s">
        <v>240</v>
      </c>
      <c r="D437" s="13">
        <v>5424.07</v>
      </c>
    </row>
    <row r="438" spans="1:4" x14ac:dyDescent="0.25">
      <c r="A438" s="18"/>
      <c r="B438" s="11">
        <v>45596</v>
      </c>
      <c r="C438" s="12" t="s">
        <v>240</v>
      </c>
      <c r="D438" s="13">
        <v>5216.0200000000004</v>
      </c>
    </row>
    <row r="439" spans="1:4" x14ac:dyDescent="0.25">
      <c r="A439" s="18"/>
      <c r="B439" s="11">
        <v>45623</v>
      </c>
      <c r="C439" s="12" t="s">
        <v>247</v>
      </c>
      <c r="D439" s="13">
        <f>1786.71+132.84+1742.55+25.95+662.49+28.7+144.94+1485.42</f>
        <v>6009.5999999999995</v>
      </c>
    </row>
    <row r="440" spans="1:4" x14ac:dyDescent="0.25">
      <c r="A440" s="18"/>
      <c r="B440" s="11">
        <v>45626</v>
      </c>
      <c r="C440" s="12" t="s">
        <v>240</v>
      </c>
      <c r="D440" s="13">
        <v>5391.63</v>
      </c>
    </row>
    <row r="441" spans="1:4" ht="15.75" thickBot="1" x14ac:dyDescent="0.3">
      <c r="A441" s="18"/>
      <c r="B441" s="11">
        <v>45657</v>
      </c>
      <c r="C441" s="12" t="s">
        <v>240</v>
      </c>
      <c r="D441" s="13">
        <f>8332.58+1668.74+49.12+228.76+184.69</f>
        <v>10463.890000000001</v>
      </c>
    </row>
    <row r="442" spans="1:4" x14ac:dyDescent="0.25">
      <c r="A442" s="16"/>
      <c r="B442" s="16"/>
      <c r="C442" s="16"/>
      <c r="D442" s="40">
        <f>SUM(D421:D441)</f>
        <v>118793.60000000001</v>
      </c>
    </row>
    <row r="443" spans="1:4" x14ac:dyDescent="0.25">
      <c r="A443" s="18"/>
      <c r="B443" s="18"/>
      <c r="C443" s="18"/>
      <c r="D443" s="25"/>
    </row>
    <row r="444" spans="1:4" x14ac:dyDescent="0.25">
      <c r="A444" s="12" t="s">
        <v>126</v>
      </c>
      <c r="B444" s="11">
        <v>45295</v>
      </c>
      <c r="C444" s="12" t="s">
        <v>248</v>
      </c>
      <c r="D444" s="13">
        <v>14414.11</v>
      </c>
    </row>
    <row r="445" spans="1:4" ht="15.75" thickBot="1" x14ac:dyDescent="0.3">
      <c r="A445" s="18"/>
      <c r="B445" s="11">
        <v>45442</v>
      </c>
      <c r="C445" s="12" t="s">
        <v>249</v>
      </c>
      <c r="D445" s="14">
        <v>14414.12</v>
      </c>
    </row>
    <row r="446" spans="1:4" x14ac:dyDescent="0.25">
      <c r="A446" s="16"/>
      <c r="B446" s="16"/>
      <c r="C446" s="16"/>
      <c r="D446" s="40">
        <f>SUM(D444:D445)</f>
        <v>28828.230000000003</v>
      </c>
    </row>
    <row r="447" spans="1:4" x14ac:dyDescent="0.25">
      <c r="A447" s="18"/>
      <c r="B447" s="18"/>
      <c r="C447" s="18"/>
      <c r="D447" s="32"/>
    </row>
    <row r="448" spans="1:4" x14ac:dyDescent="0.25">
      <c r="A448" s="12" t="s">
        <v>127</v>
      </c>
      <c r="B448" s="11">
        <v>45356</v>
      </c>
      <c r="C448" s="12" t="s">
        <v>250</v>
      </c>
      <c r="D448" s="13">
        <v>28050.560000000001</v>
      </c>
    </row>
    <row r="449" spans="1:4" x14ac:dyDescent="0.25">
      <c r="A449" s="18"/>
      <c r="B449" s="11">
        <v>45366</v>
      </c>
      <c r="C449" s="12" t="s">
        <v>250</v>
      </c>
      <c r="D449" s="13">
        <v>14947.27</v>
      </c>
    </row>
    <row r="450" spans="1:4" x14ac:dyDescent="0.25">
      <c r="A450" s="18"/>
      <c r="B450" s="11">
        <v>45366</v>
      </c>
      <c r="C450" s="12" t="s">
        <v>250</v>
      </c>
      <c r="D450" s="13">
        <v>12307.15</v>
      </c>
    </row>
    <row r="451" spans="1:4" x14ac:dyDescent="0.25">
      <c r="A451" s="18"/>
      <c r="B451" s="11">
        <v>45391</v>
      </c>
      <c r="C451" s="12" t="s">
        <v>128</v>
      </c>
      <c r="D451" s="13">
        <v>2435.9699999999998</v>
      </c>
    </row>
    <row r="452" spans="1:4" x14ac:dyDescent="0.25">
      <c r="A452" s="18"/>
      <c r="B452" s="11">
        <v>45426</v>
      </c>
      <c r="C452" s="12" t="s">
        <v>250</v>
      </c>
      <c r="D452" s="13">
        <v>4052.52</v>
      </c>
    </row>
    <row r="453" spans="1:4" ht="15.75" thickBot="1" x14ac:dyDescent="0.3">
      <c r="A453" s="18"/>
      <c r="B453" s="11">
        <v>45499</v>
      </c>
      <c r="C453" s="12" t="s">
        <v>129</v>
      </c>
      <c r="D453" s="14">
        <v>10155.86</v>
      </c>
    </row>
    <row r="454" spans="1:4" x14ac:dyDescent="0.25">
      <c r="A454" s="16"/>
      <c r="B454" s="16"/>
      <c r="C454" s="16"/>
      <c r="D454" s="40">
        <f>SUM(D448:D453)</f>
        <v>71949.33</v>
      </c>
    </row>
    <row r="455" spans="1:4" x14ac:dyDescent="0.25">
      <c r="A455" s="18"/>
      <c r="B455" s="18"/>
      <c r="C455" s="18"/>
      <c r="D455" s="32"/>
    </row>
    <row r="456" spans="1:4" x14ac:dyDescent="0.25">
      <c r="A456" s="12" t="s">
        <v>130</v>
      </c>
      <c r="B456" s="11">
        <v>45237</v>
      </c>
      <c r="C456" s="12" t="s">
        <v>131</v>
      </c>
      <c r="D456" s="13">
        <v>4726.76</v>
      </c>
    </row>
    <row r="457" spans="1:4" x14ac:dyDescent="0.25">
      <c r="A457" s="18"/>
      <c r="B457" s="11">
        <v>45291</v>
      </c>
      <c r="C457" s="12" t="s">
        <v>252</v>
      </c>
      <c r="D457" s="13">
        <f>2585.16+12390+12342</f>
        <v>27317.16</v>
      </c>
    </row>
    <row r="458" spans="1:4" x14ac:dyDescent="0.25">
      <c r="A458" s="18"/>
      <c r="B458" s="11">
        <v>45456</v>
      </c>
      <c r="C458" s="12" t="s">
        <v>253</v>
      </c>
      <c r="D458" s="13">
        <v>6082.85</v>
      </c>
    </row>
    <row r="459" spans="1:4" ht="15.75" thickBot="1" x14ac:dyDescent="0.3">
      <c r="A459" s="18"/>
      <c r="B459" s="11">
        <v>45491</v>
      </c>
      <c r="C459" s="12" t="s">
        <v>251</v>
      </c>
      <c r="D459" s="13">
        <f>367.45+367.45+1102.37+367.45+79.69</f>
        <v>2284.41</v>
      </c>
    </row>
    <row r="460" spans="1:4" x14ac:dyDescent="0.25">
      <c r="A460" s="16"/>
      <c r="B460" s="16"/>
      <c r="C460" s="16"/>
      <c r="D460" s="40">
        <f>SUM(D456:D459)</f>
        <v>40411.179999999993</v>
      </c>
    </row>
    <row r="461" spans="1:4" x14ac:dyDescent="0.25">
      <c r="A461" s="18"/>
      <c r="B461" s="18"/>
      <c r="C461" s="18"/>
      <c r="D461" s="32"/>
    </row>
    <row r="462" spans="1:4" x14ac:dyDescent="0.25">
      <c r="A462" s="12" t="s">
        <v>132</v>
      </c>
      <c r="B462" s="11">
        <v>45343</v>
      </c>
      <c r="C462" s="12" t="s">
        <v>263</v>
      </c>
      <c r="D462" s="13">
        <v>7074</v>
      </c>
    </row>
    <row r="463" spans="1:4" x14ac:dyDescent="0.25">
      <c r="A463" s="18"/>
      <c r="B463" s="11">
        <v>45401</v>
      </c>
      <c r="C463" s="12" t="s">
        <v>263</v>
      </c>
      <c r="D463" s="13">
        <v>7074</v>
      </c>
    </row>
    <row r="464" spans="1:4" x14ac:dyDescent="0.25">
      <c r="A464" s="18"/>
      <c r="B464" s="11">
        <v>45574</v>
      </c>
      <c r="C464" s="12" t="s">
        <v>133</v>
      </c>
      <c r="D464" s="13">
        <v>6991.25</v>
      </c>
    </row>
    <row r="465" spans="1:4" ht="15.75" thickBot="1" x14ac:dyDescent="0.3">
      <c r="A465" s="18"/>
      <c r="B465" s="11">
        <v>45574</v>
      </c>
      <c r="C465" s="12" t="s">
        <v>133</v>
      </c>
      <c r="D465" s="14">
        <v>6991.25</v>
      </c>
    </row>
    <row r="466" spans="1:4" x14ac:dyDescent="0.25">
      <c r="A466" s="16"/>
      <c r="B466" s="16"/>
      <c r="C466" s="16"/>
      <c r="D466" s="40">
        <f>SUM(D462:D465)</f>
        <v>28130.5</v>
      </c>
    </row>
    <row r="467" spans="1:4" x14ac:dyDescent="0.25">
      <c r="A467" s="41"/>
      <c r="B467" s="41"/>
      <c r="C467" s="41"/>
      <c r="D467" s="32"/>
    </row>
    <row r="468" spans="1:4" x14ac:dyDescent="0.25">
      <c r="A468" s="12" t="s">
        <v>134</v>
      </c>
      <c r="B468" s="11">
        <v>45310</v>
      </c>
      <c r="C468" s="12" t="s">
        <v>254</v>
      </c>
      <c r="D468" s="13">
        <v>4360.13</v>
      </c>
    </row>
    <row r="469" spans="1:4" x14ac:dyDescent="0.25">
      <c r="A469" s="18"/>
      <c r="B469" s="11">
        <v>45338</v>
      </c>
      <c r="C469" s="12" t="s">
        <v>255</v>
      </c>
      <c r="D469" s="13">
        <v>3016.22</v>
      </c>
    </row>
    <row r="470" spans="1:4" x14ac:dyDescent="0.25">
      <c r="A470" s="18"/>
      <c r="B470" s="11">
        <v>45359</v>
      </c>
      <c r="C470" s="12" t="s">
        <v>256</v>
      </c>
      <c r="D470" s="13">
        <v>12152.87</v>
      </c>
    </row>
    <row r="471" spans="1:4" x14ac:dyDescent="0.25">
      <c r="A471" s="18"/>
      <c r="B471" s="11">
        <v>45371</v>
      </c>
      <c r="C471" s="12" t="s">
        <v>257</v>
      </c>
      <c r="D471" s="13">
        <v>2847.38</v>
      </c>
    </row>
    <row r="472" spans="1:4" x14ac:dyDescent="0.25">
      <c r="A472" s="18"/>
      <c r="B472" s="11">
        <v>45379</v>
      </c>
      <c r="C472" s="12" t="s">
        <v>258</v>
      </c>
      <c r="D472" s="13">
        <v>4048.94</v>
      </c>
    </row>
    <row r="473" spans="1:4" x14ac:dyDescent="0.25">
      <c r="A473" s="18"/>
      <c r="B473" s="11">
        <v>45436</v>
      </c>
      <c r="C473" s="12" t="s">
        <v>259</v>
      </c>
      <c r="D473" s="13">
        <v>4003.5</v>
      </c>
    </row>
    <row r="474" spans="1:4" x14ac:dyDescent="0.25">
      <c r="A474" s="18"/>
      <c r="B474" s="11">
        <v>45489</v>
      </c>
      <c r="C474" s="12" t="s">
        <v>260</v>
      </c>
      <c r="D474" s="13">
        <v>3111.53</v>
      </c>
    </row>
    <row r="475" spans="1:4" x14ac:dyDescent="0.25">
      <c r="A475" s="18"/>
      <c r="B475" s="11">
        <v>45504</v>
      </c>
      <c r="C475" s="12" t="s">
        <v>261</v>
      </c>
      <c r="D475" s="13">
        <v>3060.8</v>
      </c>
    </row>
    <row r="476" spans="1:4" ht="15.75" thickBot="1" x14ac:dyDescent="0.3">
      <c r="A476" s="18"/>
      <c r="B476" s="11">
        <v>45506</v>
      </c>
      <c r="C476" s="12" t="s">
        <v>262</v>
      </c>
      <c r="D476" s="13">
        <v>4072.46</v>
      </c>
    </row>
    <row r="477" spans="1:4" x14ac:dyDescent="0.25">
      <c r="A477" s="16"/>
      <c r="B477" s="16"/>
      <c r="C477" s="16"/>
      <c r="D477" s="40">
        <f>SUM(D468:D476)</f>
        <v>40673.83</v>
      </c>
    </row>
  </sheetData>
  <sheetProtection algorithmName="SHA-512" hashValue="DVXOVUnl3+LI7DO85ajUOun+voLxM7uUTMW7TE4+m2MI5n0bfql056p2PrcG94SKlKSEgd02Bf9L4HKMzBXaSw==" saltValue="3c69SKd6KRQaLtavQWgWWw==" spinCount="100000" sheet="1" objects="1" scenarios="1"/>
  <sortState xmlns:xlrd2="http://schemas.microsoft.com/office/spreadsheetml/2017/richdata2" ref="B421:D441">
    <sortCondition ref="B421:B441"/>
  </sortState>
  <mergeCells count="3">
    <mergeCell ref="A1:D1"/>
    <mergeCell ref="A2:D2"/>
    <mergeCell ref="A4:D4"/>
  </mergeCells>
  <phoneticPr fontId="2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Renée Lajoie</dc:creator>
  <cp:lastModifiedBy>Maryse Hamel</cp:lastModifiedBy>
  <dcterms:created xsi:type="dcterms:W3CDTF">2025-03-13T15:50:21Z</dcterms:created>
  <dcterms:modified xsi:type="dcterms:W3CDTF">2025-03-20T12:08:32Z</dcterms:modified>
</cp:coreProperties>
</file>